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 - Učebna CIZÍ JAZYK..." sheetId="2" r:id="rId2"/>
    <sheet name="SO-02 - Učebna PŘÍRODNÍ V..." sheetId="3" r:id="rId3"/>
    <sheet name="SO-01 - Učebna CIZÍ JAZYK..._01" sheetId="4" r:id="rId4"/>
    <sheet name="SO-02 - Učebna PŘÍRODNÍ V..._01" sheetId="5" r:id="rId5"/>
    <sheet name="SO-01 - Učebna CIZÍ JAZYK..._02" sheetId="6" r:id="rId6"/>
    <sheet name="SO-01 - Učebna CIZÍ JAZYK..._03" sheetId="7" r:id="rId7"/>
    <sheet name="SO-02 - Učebna PŘÍRODNÍ V..._02" sheetId="8" r:id="rId8"/>
    <sheet name="SO-02 - Učebna PŘÍRODNÍ V..._03" sheetId="9" r:id="rId9"/>
    <sheet name="Pokyny pro vyplnění" sheetId="10" r:id="rId10"/>
  </sheets>
  <definedNames>
    <definedName name="_xlnm.Print_Area" localSheetId="0">'Rekapitulace stavby'!$D$4:$AO$36,'Rekapitulace stavby'!$C$42:$AQ$68</definedName>
    <definedName name="_xlnm.Print_Titles" localSheetId="0">'Rekapitulace stavby'!$52:$52</definedName>
    <definedName name="_xlnm._FilterDatabase" localSheetId="1" hidden="1">'SO-01 - Učebna CIZÍ JAZYK...'!$C$107:$K$549</definedName>
    <definedName name="_xlnm.Print_Area" localSheetId="1">'SO-01 - Učebna CIZÍ JAZYK...'!$C$4:$J$41,'SO-01 - Učebna CIZÍ JAZYK...'!$C$47:$J$87,'SO-01 - Učebna CIZÍ JAZYK...'!$C$93:$K$549</definedName>
    <definedName name="_xlnm.Print_Titles" localSheetId="1">'SO-01 - Učebna CIZÍ JAZYK...'!$107:$107</definedName>
    <definedName name="_xlnm._FilterDatabase" localSheetId="2" hidden="1">'SO-02 - Učebna PŘÍRODNÍ V...'!$C$107:$K$549</definedName>
    <definedName name="_xlnm.Print_Area" localSheetId="2">'SO-02 - Učebna PŘÍRODNÍ V...'!$C$4:$J$41,'SO-02 - Učebna PŘÍRODNÍ V...'!$C$47:$J$87,'SO-02 - Učebna PŘÍRODNÍ V...'!$C$93:$K$549</definedName>
    <definedName name="_xlnm.Print_Titles" localSheetId="2">'SO-02 - Učebna PŘÍRODNÍ V...'!$107:$107</definedName>
    <definedName name="_xlnm._FilterDatabase" localSheetId="3" hidden="1">'SO-01 - Učebna CIZÍ JAZYK..._01'!$C$99:$K$235</definedName>
    <definedName name="_xlnm.Print_Area" localSheetId="3">'SO-01 - Učebna CIZÍ JAZYK..._01'!$C$4:$J$41,'SO-01 - Učebna CIZÍ JAZYK..._01'!$C$47:$J$79,'SO-01 - Učebna CIZÍ JAZYK..._01'!$C$85:$K$235</definedName>
    <definedName name="_xlnm.Print_Titles" localSheetId="3">'SO-01 - Učebna CIZÍ JAZYK..._01'!$99:$99</definedName>
    <definedName name="_xlnm._FilterDatabase" localSheetId="4" hidden="1">'SO-02 - Učebna PŘÍRODNÍ V..._01'!$C$98:$K$209</definedName>
    <definedName name="_xlnm.Print_Area" localSheetId="4">'SO-02 - Učebna PŘÍRODNÍ V..._01'!$C$4:$J$41,'SO-02 - Učebna PŘÍRODNÍ V..._01'!$C$47:$J$78,'SO-02 - Učebna PŘÍRODNÍ V..._01'!$C$84:$K$209</definedName>
    <definedName name="_xlnm.Print_Titles" localSheetId="4">'SO-02 - Učebna PŘÍRODNÍ V..._01'!$98:$98</definedName>
    <definedName name="_xlnm._FilterDatabase" localSheetId="5" hidden="1">'SO-01 - Učebna CIZÍ JAZYK..._02'!$C$94:$K$205</definedName>
    <definedName name="_xlnm.Print_Area" localSheetId="5">'SO-01 - Učebna CIZÍ JAZYK..._02'!$C$4:$J$41,'SO-01 - Učebna CIZÍ JAZYK..._02'!$C$47:$J$74,'SO-01 - Učebna CIZÍ JAZYK..._02'!$C$80:$K$205</definedName>
    <definedName name="_xlnm.Print_Titles" localSheetId="5">'SO-01 - Učebna CIZÍ JAZYK..._02'!$94:$94</definedName>
    <definedName name="_xlnm._FilterDatabase" localSheetId="6" hidden="1">'SO-01 - Učebna CIZÍ JAZYK..._03'!$C$98:$K$231</definedName>
    <definedName name="_xlnm.Print_Area" localSheetId="6">'SO-01 - Učebna CIZÍ JAZYK..._03'!$C$4:$J$43,'SO-01 - Učebna CIZÍ JAZYK..._03'!$C$49:$J$76,'SO-01 - Učebna CIZÍ JAZYK..._03'!$C$82:$K$231</definedName>
    <definedName name="_xlnm.Print_Titles" localSheetId="6">'SO-01 - Učebna CIZÍ JAZYK..._03'!$98:$98</definedName>
    <definedName name="_xlnm._FilterDatabase" localSheetId="7" hidden="1">'SO-02 - Učebna PŘÍRODNÍ V..._02'!$C$94:$K$205</definedName>
    <definedName name="_xlnm.Print_Area" localSheetId="7">'SO-02 - Učebna PŘÍRODNÍ V..._02'!$C$4:$J$41,'SO-02 - Učebna PŘÍRODNÍ V..._02'!$C$47:$J$74,'SO-02 - Učebna PŘÍRODNÍ V..._02'!$C$80:$K$205</definedName>
    <definedName name="_xlnm.Print_Titles" localSheetId="7">'SO-02 - Učebna PŘÍRODNÍ V..._02'!$94:$94</definedName>
    <definedName name="_xlnm._FilterDatabase" localSheetId="8" hidden="1">'SO-02 - Učebna PŘÍRODNÍ V..._03'!$C$98:$K$235</definedName>
    <definedName name="_xlnm.Print_Area" localSheetId="8">'SO-02 - Učebna PŘÍRODNÍ V..._03'!$C$4:$J$43,'SO-02 - Učebna PŘÍRODNÍ V..._03'!$C$49:$J$76,'SO-02 - Učebna PŘÍRODNÍ V..._03'!$C$82:$K$235</definedName>
    <definedName name="_xlnm.Print_Titles" localSheetId="8">'SO-02 - Učebna PŘÍRODNÍ V..._03'!$98:$98</definedName>
    <definedName name="_xlnm.Print_Area" localSheetId="9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9" l="1" r="J41"/>
  <c r="J40"/>
  <c i="1" r="AY67"/>
  <c i="9" r="J39"/>
  <c i="1" r="AX67"/>
  <c i="9"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J96"/>
  <c r="J95"/>
  <c r="F95"/>
  <c r="F93"/>
  <c r="E91"/>
  <c r="J63"/>
  <c r="J62"/>
  <c r="F62"/>
  <c r="F60"/>
  <c r="E58"/>
  <c r="J22"/>
  <c r="E22"/>
  <c r="F96"/>
  <c r="J21"/>
  <c r="J16"/>
  <c r="J93"/>
  <c r="E7"/>
  <c r="E85"/>
  <c i="8" r="J39"/>
  <c r="J38"/>
  <c i="1" r="AY66"/>
  <c i="8" r="J37"/>
  <c i="1" r="AX66"/>
  <c i="8"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T97"/>
  <c r="T96"/>
  <c r="R98"/>
  <c r="R97"/>
  <c r="R96"/>
  <c r="P98"/>
  <c r="P97"/>
  <c r="P96"/>
  <c r="J92"/>
  <c r="J91"/>
  <c r="F91"/>
  <c r="F89"/>
  <c r="E87"/>
  <c r="J59"/>
  <c r="J58"/>
  <c r="F58"/>
  <c r="F56"/>
  <c r="E54"/>
  <c r="J20"/>
  <c r="E20"/>
  <c r="F92"/>
  <c r="J19"/>
  <c r="J14"/>
  <c r="J56"/>
  <c r="E7"/>
  <c r="E50"/>
  <c i="7" r="J41"/>
  <c r="J40"/>
  <c i="1" r="AY64"/>
  <c i="7" r="J39"/>
  <c i="1" r="AX64"/>
  <c i="7"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J96"/>
  <c r="J95"/>
  <c r="F95"/>
  <c r="F93"/>
  <c r="E91"/>
  <c r="J63"/>
  <c r="J62"/>
  <c r="F62"/>
  <c r="F60"/>
  <c r="E58"/>
  <c r="J22"/>
  <c r="E22"/>
  <c r="F96"/>
  <c r="J21"/>
  <c r="J16"/>
  <c r="J60"/>
  <c r="E7"/>
  <c r="E85"/>
  <c i="6" r="J39"/>
  <c r="J38"/>
  <c i="1" r="AY63"/>
  <c i="6" r="J37"/>
  <c i="1" r="AX63"/>
  <c i="6"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T97"/>
  <c r="T96"/>
  <c r="R98"/>
  <c r="R97"/>
  <c r="R96"/>
  <c r="P98"/>
  <c r="P97"/>
  <c r="P96"/>
  <c r="J92"/>
  <c r="J91"/>
  <c r="F91"/>
  <c r="F89"/>
  <c r="E87"/>
  <c r="J59"/>
  <c r="J58"/>
  <c r="F58"/>
  <c r="F56"/>
  <c r="E54"/>
  <c r="J20"/>
  <c r="E20"/>
  <c r="F59"/>
  <c r="J19"/>
  <c r="J14"/>
  <c r="J89"/>
  <c r="E7"/>
  <c r="E83"/>
  <c i="5" r="J39"/>
  <c r="J38"/>
  <c i="1" r="AY60"/>
  <c i="5" r="J37"/>
  <c i="1" r="AX60"/>
  <c i="5"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T196"/>
  <c r="R197"/>
  <c r="R196"/>
  <c r="P197"/>
  <c r="P196"/>
  <c r="BI194"/>
  <c r="BH194"/>
  <c r="BG194"/>
  <c r="BF194"/>
  <c r="T194"/>
  <c r="T193"/>
  <c r="R194"/>
  <c r="R193"/>
  <c r="P194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T157"/>
  <c r="R158"/>
  <c r="R157"/>
  <c r="P158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T144"/>
  <c r="R145"/>
  <c r="R144"/>
  <c r="P145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J96"/>
  <c r="J95"/>
  <c r="F95"/>
  <c r="F93"/>
  <c r="E91"/>
  <c r="J59"/>
  <c r="J58"/>
  <c r="F58"/>
  <c r="F56"/>
  <c r="E54"/>
  <c r="J20"/>
  <c r="E20"/>
  <c r="F59"/>
  <c r="J19"/>
  <c r="J14"/>
  <c r="J93"/>
  <c r="E7"/>
  <c r="E50"/>
  <c i="4" r="J39"/>
  <c r="J38"/>
  <c i="1" r="AY59"/>
  <c i="4" r="J37"/>
  <c i="1" r="AX59"/>
  <c i="4"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T211"/>
  <c r="R212"/>
  <c r="R211"/>
  <c r="P212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T173"/>
  <c r="R174"/>
  <c r="R173"/>
  <c r="P174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T154"/>
  <c r="R155"/>
  <c r="R154"/>
  <c r="P155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J97"/>
  <c r="J96"/>
  <c r="F96"/>
  <c r="F94"/>
  <c r="E92"/>
  <c r="J59"/>
  <c r="J58"/>
  <c r="F58"/>
  <c r="F56"/>
  <c r="E54"/>
  <c r="J20"/>
  <c r="E20"/>
  <c r="F97"/>
  <c r="J19"/>
  <c r="J14"/>
  <c r="J94"/>
  <c r="E7"/>
  <c r="E50"/>
  <c i="3" r="J39"/>
  <c r="J38"/>
  <c i="1" r="AY57"/>
  <c i="3" r="J37"/>
  <c i="1" r="AX57"/>
  <c i="3" r="BI548"/>
  <c r="BH548"/>
  <c r="BG548"/>
  <c r="BF548"/>
  <c r="T548"/>
  <c r="R548"/>
  <c r="P548"/>
  <c r="BI546"/>
  <c r="BH546"/>
  <c r="BG546"/>
  <c r="BF546"/>
  <c r="T546"/>
  <c r="R546"/>
  <c r="P546"/>
  <c r="BI542"/>
  <c r="BH542"/>
  <c r="BG542"/>
  <c r="BF542"/>
  <c r="T542"/>
  <c r="R542"/>
  <c r="P542"/>
  <c r="BI540"/>
  <c r="BH540"/>
  <c r="BG540"/>
  <c r="BF540"/>
  <c r="T540"/>
  <c r="R540"/>
  <c r="P540"/>
  <c r="BI536"/>
  <c r="BH536"/>
  <c r="BG536"/>
  <c r="BF536"/>
  <c r="T536"/>
  <c r="T535"/>
  <c r="R536"/>
  <c r="R535"/>
  <c r="P536"/>
  <c r="P535"/>
  <c r="BI533"/>
  <c r="BH533"/>
  <c r="BG533"/>
  <c r="BF533"/>
  <c r="T533"/>
  <c r="T532"/>
  <c r="R533"/>
  <c r="R532"/>
  <c r="P533"/>
  <c r="P532"/>
  <c r="BI530"/>
  <c r="BH530"/>
  <c r="BG530"/>
  <c r="BF530"/>
  <c r="T530"/>
  <c r="T529"/>
  <c r="R530"/>
  <c r="R529"/>
  <c r="P530"/>
  <c r="P529"/>
  <c r="BI525"/>
  <c r="BH525"/>
  <c r="BG525"/>
  <c r="BF525"/>
  <c r="T525"/>
  <c r="R525"/>
  <c r="P525"/>
  <c r="BI522"/>
  <c r="BH522"/>
  <c r="BG522"/>
  <c r="BF522"/>
  <c r="T522"/>
  <c r="R522"/>
  <c r="P522"/>
  <c r="BI519"/>
  <c r="BH519"/>
  <c r="BG519"/>
  <c r="BF519"/>
  <c r="T519"/>
  <c r="R519"/>
  <c r="P519"/>
  <c r="BI515"/>
  <c r="BH515"/>
  <c r="BG515"/>
  <c r="BF515"/>
  <c r="T515"/>
  <c r="R515"/>
  <c r="P515"/>
  <c r="BI511"/>
  <c r="BH511"/>
  <c r="BG511"/>
  <c r="BF511"/>
  <c r="T511"/>
  <c r="R511"/>
  <c r="P511"/>
  <c r="BI506"/>
  <c r="BH506"/>
  <c r="BG506"/>
  <c r="BF506"/>
  <c r="T506"/>
  <c r="R506"/>
  <c r="P506"/>
  <c r="BI497"/>
  <c r="BH497"/>
  <c r="BG497"/>
  <c r="BF497"/>
  <c r="T497"/>
  <c r="R497"/>
  <c r="P497"/>
  <c r="BI489"/>
  <c r="BH489"/>
  <c r="BG489"/>
  <c r="BF489"/>
  <c r="T489"/>
  <c r="R489"/>
  <c r="P489"/>
  <c r="BI481"/>
  <c r="BH481"/>
  <c r="BG481"/>
  <c r="BF481"/>
  <c r="T481"/>
  <c r="R481"/>
  <c r="P481"/>
  <c r="BI477"/>
  <c r="BH477"/>
  <c r="BG477"/>
  <c r="BF477"/>
  <c r="T477"/>
  <c r="R477"/>
  <c r="P477"/>
  <c r="BI473"/>
  <c r="BH473"/>
  <c r="BG473"/>
  <c r="BF473"/>
  <c r="T473"/>
  <c r="R473"/>
  <c r="P473"/>
  <c r="BI469"/>
  <c r="BH469"/>
  <c r="BG469"/>
  <c r="BF469"/>
  <c r="T469"/>
  <c r="R469"/>
  <c r="P469"/>
  <c r="BI466"/>
  <c r="BH466"/>
  <c r="BG466"/>
  <c r="BF466"/>
  <c r="T466"/>
  <c r="R466"/>
  <c r="P466"/>
  <c r="BI461"/>
  <c r="BH461"/>
  <c r="BG461"/>
  <c r="BF461"/>
  <c r="T461"/>
  <c r="R461"/>
  <c r="P461"/>
  <c r="BI456"/>
  <c r="BH456"/>
  <c r="BG456"/>
  <c r="BF456"/>
  <c r="T456"/>
  <c r="R456"/>
  <c r="P456"/>
  <c r="BI451"/>
  <c r="BH451"/>
  <c r="BG451"/>
  <c r="BF451"/>
  <c r="T451"/>
  <c r="R451"/>
  <c r="P451"/>
  <c r="BI446"/>
  <c r="BH446"/>
  <c r="BG446"/>
  <c r="BF446"/>
  <c r="T446"/>
  <c r="R446"/>
  <c r="P446"/>
  <c r="BI442"/>
  <c r="BH442"/>
  <c r="BG442"/>
  <c r="BF442"/>
  <c r="T442"/>
  <c r="R442"/>
  <c r="P442"/>
  <c r="BI437"/>
  <c r="BH437"/>
  <c r="BG437"/>
  <c r="BF437"/>
  <c r="T437"/>
  <c r="R437"/>
  <c r="P437"/>
  <c r="BI432"/>
  <c r="BH432"/>
  <c r="BG432"/>
  <c r="BF432"/>
  <c r="T432"/>
  <c r="R432"/>
  <c r="P432"/>
  <c r="BI427"/>
  <c r="BH427"/>
  <c r="BG427"/>
  <c r="BF427"/>
  <c r="T427"/>
  <c r="R427"/>
  <c r="P427"/>
  <c r="BI422"/>
  <c r="BH422"/>
  <c r="BG422"/>
  <c r="BF422"/>
  <c r="T422"/>
  <c r="R422"/>
  <c r="P422"/>
  <c r="BI417"/>
  <c r="BH417"/>
  <c r="BG417"/>
  <c r="BF417"/>
  <c r="T417"/>
  <c r="R417"/>
  <c r="P417"/>
  <c r="BI412"/>
  <c r="BH412"/>
  <c r="BG412"/>
  <c r="BF412"/>
  <c r="T412"/>
  <c r="R412"/>
  <c r="P412"/>
  <c r="BI407"/>
  <c r="BH407"/>
  <c r="BG407"/>
  <c r="BF407"/>
  <c r="T407"/>
  <c r="R407"/>
  <c r="P407"/>
  <c r="BI402"/>
  <c r="BH402"/>
  <c r="BG402"/>
  <c r="BF402"/>
  <c r="T402"/>
  <c r="R402"/>
  <c r="P402"/>
  <c r="BI397"/>
  <c r="BH397"/>
  <c r="BG397"/>
  <c r="BF397"/>
  <c r="T397"/>
  <c r="R397"/>
  <c r="P397"/>
  <c r="BI392"/>
  <c r="BH392"/>
  <c r="BG392"/>
  <c r="BF392"/>
  <c r="T392"/>
  <c r="R392"/>
  <c r="P392"/>
  <c r="BI387"/>
  <c r="BH387"/>
  <c r="BG387"/>
  <c r="BF387"/>
  <c r="T387"/>
  <c r="R387"/>
  <c r="P387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0"/>
  <c r="BH370"/>
  <c r="BG370"/>
  <c r="BF370"/>
  <c r="T370"/>
  <c r="R370"/>
  <c r="P370"/>
  <c r="BI365"/>
  <c r="BH365"/>
  <c r="BG365"/>
  <c r="BF365"/>
  <c r="T365"/>
  <c r="R365"/>
  <c r="P365"/>
  <c r="BI362"/>
  <c r="BH362"/>
  <c r="BG362"/>
  <c r="BF362"/>
  <c r="T362"/>
  <c r="R362"/>
  <c r="P362"/>
  <c r="BI357"/>
  <c r="BH357"/>
  <c r="BG357"/>
  <c r="BF357"/>
  <c r="T357"/>
  <c r="R357"/>
  <c r="P357"/>
  <c r="BI354"/>
  <c r="BH354"/>
  <c r="BG354"/>
  <c r="BF354"/>
  <c r="T354"/>
  <c r="R354"/>
  <c r="P354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39"/>
  <c r="BH339"/>
  <c r="BG339"/>
  <c r="BF339"/>
  <c r="T339"/>
  <c r="R339"/>
  <c r="P339"/>
  <c r="BI334"/>
  <c r="BH334"/>
  <c r="BG334"/>
  <c r="BF334"/>
  <c r="T334"/>
  <c r="R334"/>
  <c r="P334"/>
  <c r="BI329"/>
  <c r="BH329"/>
  <c r="BG329"/>
  <c r="BF329"/>
  <c r="T329"/>
  <c r="R329"/>
  <c r="P329"/>
  <c r="BI324"/>
  <c r="BH324"/>
  <c r="BG324"/>
  <c r="BF324"/>
  <c r="T324"/>
  <c r="R324"/>
  <c r="P324"/>
  <c r="BI319"/>
  <c r="BH319"/>
  <c r="BG319"/>
  <c r="BF319"/>
  <c r="T319"/>
  <c r="R319"/>
  <c r="P319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0"/>
  <c r="BH240"/>
  <c r="BG240"/>
  <c r="BF240"/>
  <c r="T240"/>
  <c r="T239"/>
  <c r="R240"/>
  <c r="R239"/>
  <c r="P240"/>
  <c r="P239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7"/>
  <c r="BH217"/>
  <c r="BG217"/>
  <c r="BF217"/>
  <c r="T217"/>
  <c r="R217"/>
  <c r="P217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89"/>
  <c r="BH189"/>
  <c r="BG189"/>
  <c r="BF189"/>
  <c r="T189"/>
  <c r="R189"/>
  <c r="P189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6"/>
  <c r="BH166"/>
  <c r="BG166"/>
  <c r="BF166"/>
  <c r="T166"/>
  <c r="R166"/>
  <c r="P166"/>
  <c r="BI159"/>
  <c r="BH159"/>
  <c r="BG159"/>
  <c r="BF159"/>
  <c r="T159"/>
  <c r="R159"/>
  <c r="P159"/>
  <c r="BI152"/>
  <c r="BH152"/>
  <c r="BG152"/>
  <c r="BF152"/>
  <c r="T152"/>
  <c r="R152"/>
  <c r="P152"/>
  <c r="BI145"/>
  <c r="BH145"/>
  <c r="BG145"/>
  <c r="BF145"/>
  <c r="T145"/>
  <c r="R145"/>
  <c r="P145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1"/>
  <c r="BH111"/>
  <c r="BG111"/>
  <c r="BF111"/>
  <c r="T111"/>
  <c r="R111"/>
  <c r="P111"/>
  <c r="J105"/>
  <c r="J104"/>
  <c r="F104"/>
  <c r="F102"/>
  <c r="E100"/>
  <c r="J59"/>
  <c r="J58"/>
  <c r="F58"/>
  <c r="F56"/>
  <c r="E54"/>
  <c r="J20"/>
  <c r="E20"/>
  <c r="F105"/>
  <c r="J19"/>
  <c r="J14"/>
  <c r="J102"/>
  <c r="E7"/>
  <c r="E96"/>
  <c i="2" r="J39"/>
  <c r="J38"/>
  <c i="1" r="AY56"/>
  <c i="2" r="J37"/>
  <c i="1" r="AX56"/>
  <c i="2" r="BI548"/>
  <c r="BH548"/>
  <c r="BG548"/>
  <c r="BF548"/>
  <c r="T548"/>
  <c r="R548"/>
  <c r="P548"/>
  <c r="BI546"/>
  <c r="BH546"/>
  <c r="BG546"/>
  <c r="BF546"/>
  <c r="T546"/>
  <c r="R546"/>
  <c r="P546"/>
  <c r="BI542"/>
  <c r="BH542"/>
  <c r="BG542"/>
  <c r="BF542"/>
  <c r="T542"/>
  <c r="R542"/>
  <c r="P542"/>
  <c r="BI540"/>
  <c r="BH540"/>
  <c r="BG540"/>
  <c r="BF540"/>
  <c r="T540"/>
  <c r="R540"/>
  <c r="P540"/>
  <c r="BI536"/>
  <c r="BH536"/>
  <c r="BG536"/>
  <c r="BF536"/>
  <c r="T536"/>
  <c r="T535"/>
  <c r="R536"/>
  <c r="R535"/>
  <c r="P536"/>
  <c r="P535"/>
  <c r="BI533"/>
  <c r="BH533"/>
  <c r="BG533"/>
  <c r="BF533"/>
  <c r="T533"/>
  <c r="T532"/>
  <c r="R533"/>
  <c r="R532"/>
  <c r="P533"/>
  <c r="P532"/>
  <c r="BI530"/>
  <c r="BH530"/>
  <c r="BG530"/>
  <c r="BF530"/>
  <c r="T530"/>
  <c r="T529"/>
  <c r="R530"/>
  <c r="R529"/>
  <c r="P530"/>
  <c r="P529"/>
  <c r="BI525"/>
  <c r="BH525"/>
  <c r="BG525"/>
  <c r="BF525"/>
  <c r="T525"/>
  <c r="R525"/>
  <c r="P525"/>
  <c r="BI522"/>
  <c r="BH522"/>
  <c r="BG522"/>
  <c r="BF522"/>
  <c r="T522"/>
  <c r="R522"/>
  <c r="P522"/>
  <c r="BI519"/>
  <c r="BH519"/>
  <c r="BG519"/>
  <c r="BF519"/>
  <c r="T519"/>
  <c r="R519"/>
  <c r="P519"/>
  <c r="BI515"/>
  <c r="BH515"/>
  <c r="BG515"/>
  <c r="BF515"/>
  <c r="T515"/>
  <c r="R515"/>
  <c r="P515"/>
  <c r="BI511"/>
  <c r="BH511"/>
  <c r="BG511"/>
  <c r="BF511"/>
  <c r="T511"/>
  <c r="R511"/>
  <c r="P511"/>
  <c r="BI506"/>
  <c r="BH506"/>
  <c r="BG506"/>
  <c r="BF506"/>
  <c r="T506"/>
  <c r="R506"/>
  <c r="P506"/>
  <c r="BI497"/>
  <c r="BH497"/>
  <c r="BG497"/>
  <c r="BF497"/>
  <c r="T497"/>
  <c r="R497"/>
  <c r="P497"/>
  <c r="BI489"/>
  <c r="BH489"/>
  <c r="BG489"/>
  <c r="BF489"/>
  <c r="T489"/>
  <c r="R489"/>
  <c r="P489"/>
  <c r="BI481"/>
  <c r="BH481"/>
  <c r="BG481"/>
  <c r="BF481"/>
  <c r="T481"/>
  <c r="R481"/>
  <c r="P481"/>
  <c r="BI477"/>
  <c r="BH477"/>
  <c r="BG477"/>
  <c r="BF477"/>
  <c r="T477"/>
  <c r="R477"/>
  <c r="P477"/>
  <c r="BI473"/>
  <c r="BH473"/>
  <c r="BG473"/>
  <c r="BF473"/>
  <c r="T473"/>
  <c r="R473"/>
  <c r="P473"/>
  <c r="BI469"/>
  <c r="BH469"/>
  <c r="BG469"/>
  <c r="BF469"/>
  <c r="T469"/>
  <c r="R469"/>
  <c r="P469"/>
  <c r="BI466"/>
  <c r="BH466"/>
  <c r="BG466"/>
  <c r="BF466"/>
  <c r="T466"/>
  <c r="R466"/>
  <c r="P466"/>
  <c r="BI461"/>
  <c r="BH461"/>
  <c r="BG461"/>
  <c r="BF461"/>
  <c r="T461"/>
  <c r="R461"/>
  <c r="P461"/>
  <c r="BI456"/>
  <c r="BH456"/>
  <c r="BG456"/>
  <c r="BF456"/>
  <c r="T456"/>
  <c r="R456"/>
  <c r="P456"/>
  <c r="BI451"/>
  <c r="BH451"/>
  <c r="BG451"/>
  <c r="BF451"/>
  <c r="T451"/>
  <c r="R451"/>
  <c r="P451"/>
  <c r="BI446"/>
  <c r="BH446"/>
  <c r="BG446"/>
  <c r="BF446"/>
  <c r="T446"/>
  <c r="R446"/>
  <c r="P446"/>
  <c r="BI442"/>
  <c r="BH442"/>
  <c r="BG442"/>
  <c r="BF442"/>
  <c r="T442"/>
  <c r="R442"/>
  <c r="P442"/>
  <c r="BI437"/>
  <c r="BH437"/>
  <c r="BG437"/>
  <c r="BF437"/>
  <c r="T437"/>
  <c r="R437"/>
  <c r="P437"/>
  <c r="BI432"/>
  <c r="BH432"/>
  <c r="BG432"/>
  <c r="BF432"/>
  <c r="T432"/>
  <c r="R432"/>
  <c r="P432"/>
  <c r="BI427"/>
  <c r="BH427"/>
  <c r="BG427"/>
  <c r="BF427"/>
  <c r="T427"/>
  <c r="R427"/>
  <c r="P427"/>
  <c r="BI422"/>
  <c r="BH422"/>
  <c r="BG422"/>
  <c r="BF422"/>
  <c r="T422"/>
  <c r="R422"/>
  <c r="P422"/>
  <c r="BI417"/>
  <c r="BH417"/>
  <c r="BG417"/>
  <c r="BF417"/>
  <c r="T417"/>
  <c r="R417"/>
  <c r="P417"/>
  <c r="BI412"/>
  <c r="BH412"/>
  <c r="BG412"/>
  <c r="BF412"/>
  <c r="T412"/>
  <c r="R412"/>
  <c r="P412"/>
  <c r="BI407"/>
  <c r="BH407"/>
  <c r="BG407"/>
  <c r="BF407"/>
  <c r="T407"/>
  <c r="R407"/>
  <c r="P407"/>
  <c r="BI402"/>
  <c r="BH402"/>
  <c r="BG402"/>
  <c r="BF402"/>
  <c r="T402"/>
  <c r="R402"/>
  <c r="P402"/>
  <c r="BI397"/>
  <c r="BH397"/>
  <c r="BG397"/>
  <c r="BF397"/>
  <c r="T397"/>
  <c r="R397"/>
  <c r="P397"/>
  <c r="BI392"/>
  <c r="BH392"/>
  <c r="BG392"/>
  <c r="BF392"/>
  <c r="T392"/>
  <c r="R392"/>
  <c r="P392"/>
  <c r="BI387"/>
  <c r="BH387"/>
  <c r="BG387"/>
  <c r="BF387"/>
  <c r="T387"/>
  <c r="R387"/>
  <c r="P387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0"/>
  <c r="BH370"/>
  <c r="BG370"/>
  <c r="BF370"/>
  <c r="T370"/>
  <c r="R370"/>
  <c r="P370"/>
  <c r="BI365"/>
  <c r="BH365"/>
  <c r="BG365"/>
  <c r="BF365"/>
  <c r="T365"/>
  <c r="R365"/>
  <c r="P365"/>
  <c r="BI362"/>
  <c r="BH362"/>
  <c r="BG362"/>
  <c r="BF362"/>
  <c r="T362"/>
  <c r="R362"/>
  <c r="P362"/>
  <c r="BI357"/>
  <c r="BH357"/>
  <c r="BG357"/>
  <c r="BF357"/>
  <c r="T357"/>
  <c r="R357"/>
  <c r="P357"/>
  <c r="BI354"/>
  <c r="BH354"/>
  <c r="BG354"/>
  <c r="BF354"/>
  <c r="T354"/>
  <c r="R354"/>
  <c r="P354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39"/>
  <c r="BH339"/>
  <c r="BG339"/>
  <c r="BF339"/>
  <c r="T339"/>
  <c r="R339"/>
  <c r="P339"/>
  <c r="BI334"/>
  <c r="BH334"/>
  <c r="BG334"/>
  <c r="BF334"/>
  <c r="T334"/>
  <c r="R334"/>
  <c r="P334"/>
  <c r="BI329"/>
  <c r="BH329"/>
  <c r="BG329"/>
  <c r="BF329"/>
  <c r="T329"/>
  <c r="R329"/>
  <c r="P329"/>
  <c r="BI324"/>
  <c r="BH324"/>
  <c r="BG324"/>
  <c r="BF324"/>
  <c r="T324"/>
  <c r="R324"/>
  <c r="P324"/>
  <c r="BI319"/>
  <c r="BH319"/>
  <c r="BG319"/>
  <c r="BF319"/>
  <c r="T319"/>
  <c r="R319"/>
  <c r="P319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R302"/>
  <c r="P302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0"/>
  <c r="BH240"/>
  <c r="BG240"/>
  <c r="BF240"/>
  <c r="T240"/>
  <c r="T239"/>
  <c r="R240"/>
  <c r="R239"/>
  <c r="P240"/>
  <c r="P239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7"/>
  <c r="BH217"/>
  <c r="BG217"/>
  <c r="BF217"/>
  <c r="T217"/>
  <c r="R217"/>
  <c r="P217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89"/>
  <c r="BH189"/>
  <c r="BG189"/>
  <c r="BF189"/>
  <c r="T189"/>
  <c r="R189"/>
  <c r="P189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6"/>
  <c r="BH166"/>
  <c r="BG166"/>
  <c r="BF166"/>
  <c r="T166"/>
  <c r="R166"/>
  <c r="P166"/>
  <c r="BI159"/>
  <c r="BH159"/>
  <c r="BG159"/>
  <c r="BF159"/>
  <c r="T159"/>
  <c r="R159"/>
  <c r="P159"/>
  <c r="BI152"/>
  <c r="BH152"/>
  <c r="BG152"/>
  <c r="BF152"/>
  <c r="T152"/>
  <c r="R152"/>
  <c r="P152"/>
  <c r="BI145"/>
  <c r="BH145"/>
  <c r="BG145"/>
  <c r="BF145"/>
  <c r="T145"/>
  <c r="R145"/>
  <c r="P145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1"/>
  <c r="BH111"/>
  <c r="BG111"/>
  <c r="BF111"/>
  <c r="T111"/>
  <c r="R111"/>
  <c r="P111"/>
  <c r="J105"/>
  <c r="J104"/>
  <c r="F104"/>
  <c r="F102"/>
  <c r="E100"/>
  <c r="J59"/>
  <c r="J58"/>
  <c r="F58"/>
  <c r="F56"/>
  <c r="E54"/>
  <c r="J20"/>
  <c r="E20"/>
  <c r="F105"/>
  <c r="J19"/>
  <c r="J14"/>
  <c r="J56"/>
  <c r="E7"/>
  <c r="E96"/>
  <c i="1" r="L50"/>
  <c r="AM50"/>
  <c r="AM49"/>
  <c r="L49"/>
  <c r="AM47"/>
  <c r="L47"/>
  <c r="L45"/>
  <c r="L44"/>
  <c i="9" r="J185"/>
  <c r="BK145"/>
  <c r="BK116"/>
  <c i="8" r="BK188"/>
  <c i="7" r="BK226"/>
  <c r="J199"/>
  <c r="J179"/>
  <c r="BK151"/>
  <c r="BK131"/>
  <c i="6" r="BK198"/>
  <c i="5" r="BK184"/>
  <c r="J158"/>
  <c r="BK132"/>
  <c r="BK102"/>
  <c i="4" r="J209"/>
  <c r="BK177"/>
  <c r="J107"/>
  <c i="3" r="J451"/>
  <c r="BK397"/>
  <c r="J380"/>
  <c r="J309"/>
  <c r="J280"/>
  <c r="BK200"/>
  <c r="BK118"/>
  <c i="2" r="J540"/>
  <c r="J515"/>
  <c r="BK466"/>
  <c r="J442"/>
  <c r="BK289"/>
  <c r="J276"/>
  <c r="J200"/>
  <c r="BK111"/>
  <c i="9" r="BK230"/>
  <c r="J203"/>
  <c r="BK170"/>
  <c r="BK120"/>
  <c r="J108"/>
  <c r="BK102"/>
  <c i="8" r="BK174"/>
  <c r="BK153"/>
  <c i="7" r="J209"/>
  <c r="J191"/>
  <c r="J173"/>
  <c r="J159"/>
  <c r="J139"/>
  <c r="BK114"/>
  <c i="6" r="BK178"/>
  <c r="J151"/>
  <c r="BK135"/>
  <c r="J115"/>
  <c i="5" r="J206"/>
  <c r="BK182"/>
  <c r="BK108"/>
  <c i="4" r="J196"/>
  <c r="J158"/>
  <c r="J127"/>
  <c r="J115"/>
  <c i="3" r="J542"/>
  <c r="J417"/>
  <c r="BK319"/>
  <c r="BK280"/>
  <c r="BK248"/>
  <c r="BK210"/>
  <c r="BK179"/>
  <c i="2" r="J536"/>
  <c r="J392"/>
  <c r="J362"/>
  <c r="J315"/>
  <c r="J248"/>
  <c r="J182"/>
  <c r="BK159"/>
  <c i="9" r="J228"/>
  <c r="J189"/>
  <c r="BK151"/>
  <c r="J116"/>
  <c i="8" r="J188"/>
  <c r="BK167"/>
  <c r="J137"/>
  <c i="7" r="J226"/>
  <c r="BK185"/>
  <c r="BK139"/>
  <c r="BK116"/>
  <c i="6" r="J191"/>
  <c r="BK163"/>
  <c i="5" r="J194"/>
  <c r="BK175"/>
  <c r="BK138"/>
  <c r="J112"/>
  <c i="4" r="BK226"/>
  <c r="J205"/>
  <c r="BK169"/>
  <c r="BK139"/>
  <c r="BK113"/>
  <c i="3" r="BK533"/>
  <c r="BK522"/>
  <c r="BK489"/>
  <c r="J461"/>
  <c r="J422"/>
  <c r="BK380"/>
  <c r="BK339"/>
  <c r="BK223"/>
  <c r="J182"/>
  <c r="BK145"/>
  <c i="2" r="J511"/>
  <c r="J417"/>
  <c r="BK383"/>
  <c r="BK229"/>
  <c r="BK200"/>
  <c r="BK152"/>
  <c i="9" r="BK228"/>
  <c r="BK209"/>
  <c r="BK195"/>
  <c r="J159"/>
  <c r="J133"/>
  <c r="BK104"/>
  <c i="8" r="J200"/>
  <c r="BK163"/>
  <c r="J139"/>
  <c r="J109"/>
  <c i="7" r="J170"/>
  <c r="BK126"/>
  <c r="J104"/>
  <c i="6" r="BK151"/>
  <c r="J111"/>
  <c i="5" r="BK197"/>
  <c r="BK167"/>
  <c r="J140"/>
  <c i="4" r="J181"/>
  <c r="BK148"/>
  <c r="BK107"/>
  <c i="3" r="BK456"/>
  <c r="BK392"/>
  <c r="J334"/>
  <c r="J305"/>
  <c r="BK182"/>
  <c r="J118"/>
  <c i="2" r="J519"/>
  <c r="J446"/>
  <c r="BK370"/>
  <c r="BK283"/>
  <c r="J267"/>
  <c r="BK237"/>
  <c r="BK189"/>
  <c r="J118"/>
  <c i="9" r="J207"/>
  <c r="J170"/>
  <c r="J149"/>
  <c r="J120"/>
  <c i="8" r="BK142"/>
  <c r="J105"/>
  <c i="7" r="J201"/>
  <c r="J155"/>
  <c r="J112"/>
  <c i="6" r="J172"/>
  <c r="J135"/>
  <c r="BK121"/>
  <c i="5" r="BK200"/>
  <c r="J169"/>
  <c r="J108"/>
  <c i="4" r="BK209"/>
  <c r="BK185"/>
  <c r="BK158"/>
  <c r="J134"/>
  <c r="BK109"/>
  <c i="3" r="J489"/>
  <c r="J456"/>
  <c r="J407"/>
  <c r="BK362"/>
  <c r="J293"/>
  <c r="BK245"/>
  <c i="2" r="J506"/>
  <c r="BK417"/>
  <c r="BK377"/>
  <c r="BK312"/>
  <c r="J234"/>
  <c i="9" r="J230"/>
  <c r="BK211"/>
  <c r="BK185"/>
  <c r="BK159"/>
  <c r="BK110"/>
  <c i="8" r="J181"/>
  <c r="J161"/>
  <c r="BK128"/>
  <c i="7" r="J230"/>
  <c r="BK191"/>
  <c r="BK179"/>
  <c r="BK159"/>
  <c r="J137"/>
  <c r="J120"/>
  <c i="6" r="BK185"/>
  <c r="J145"/>
  <c r="J123"/>
  <c i="5" r="J189"/>
  <c r="J150"/>
  <c r="BK120"/>
  <c i="4" r="J221"/>
  <c r="J169"/>
  <c r="J137"/>
  <c i="3" r="J548"/>
  <c r="J240"/>
  <c r="BK205"/>
  <c r="J173"/>
  <c r="J111"/>
  <c i="2" r="J533"/>
  <c r="BK489"/>
  <c r="J365"/>
  <c r="J286"/>
  <c r="BK267"/>
  <c r="BK234"/>
  <c r="BK179"/>
  <c i="9" r="BK179"/>
  <c r="J157"/>
  <c i="8" r="BK196"/>
  <c r="BK170"/>
  <c r="J151"/>
  <c i="7" r="BK228"/>
  <c r="BK212"/>
  <c r="BK187"/>
  <c r="J141"/>
  <c r="BK104"/>
  <c i="6" r="J176"/>
  <c r="BK118"/>
  <c i="5" r="J197"/>
  <c r="BK163"/>
  <c r="J110"/>
  <c i="4" r="J179"/>
  <c r="J155"/>
  <c r="J146"/>
  <c r="BK130"/>
  <c i="3" r="BK546"/>
  <c r="BK357"/>
  <c r="BK302"/>
  <c r="J276"/>
  <c r="BK264"/>
  <c r="BK234"/>
  <c r="J145"/>
  <c i="2" r="J497"/>
  <c r="J461"/>
  <c r="J437"/>
  <c r="BK362"/>
  <c r="J324"/>
  <c r="J295"/>
  <c r="J280"/>
  <c i="9" r="BK232"/>
  <c r="J209"/>
  <c r="J183"/>
  <c r="J147"/>
  <c r="BK135"/>
  <c i="8" r="BK200"/>
  <c r="J172"/>
  <c r="J148"/>
  <c r="BK109"/>
  <c i="7" r="J214"/>
  <c r="J203"/>
  <c r="J153"/>
  <c r="BK137"/>
  <c r="J108"/>
  <c i="6" r="BK196"/>
  <c r="BK157"/>
  <c r="BK148"/>
  <c r="J98"/>
  <c i="5" r="BK189"/>
  <c r="BK148"/>
  <c i="4" r="J234"/>
  <c r="BK215"/>
  <c r="J185"/>
  <c i="3" r="BK542"/>
  <c r="J437"/>
  <c r="J397"/>
  <c r="J354"/>
  <c r="BK309"/>
  <c r="BK273"/>
  <c r="BK152"/>
  <c i="2" r="J530"/>
  <c r="J466"/>
  <c r="J370"/>
  <c r="BK339"/>
  <c r="J302"/>
  <c r="J111"/>
  <c i="9" r="J213"/>
  <c r="BK191"/>
  <c r="BK153"/>
  <c r="BK128"/>
  <c i="8" r="J196"/>
  <c r="J163"/>
  <c r="BK130"/>
  <c r="BK102"/>
  <c r="J98"/>
  <c i="7" r="J205"/>
  <c r="J183"/>
  <c i="6" r="BK181"/>
  <c r="J157"/>
  <c r="J132"/>
  <c r="BK111"/>
  <c i="5" r="J182"/>
  <c r="BK158"/>
  <c i="4" r="J230"/>
  <c r="BK202"/>
  <c r="BK193"/>
  <c r="J183"/>
  <c r="BK111"/>
  <c i="3" r="BK540"/>
  <c r="J536"/>
  <c r="J530"/>
  <c r="J442"/>
  <c r="BK412"/>
  <c r="BK370"/>
  <c r="BK293"/>
  <c r="J255"/>
  <c r="J226"/>
  <c r="BK176"/>
  <c i="2" r="J422"/>
  <c r="J377"/>
  <c r="J354"/>
  <c r="BK255"/>
  <c r="BK240"/>
  <c r="J205"/>
  <c i="9" r="BK213"/>
  <c r="J201"/>
  <c r="BK183"/>
  <c r="J175"/>
  <c r="J153"/>
  <c r="J128"/>
  <c i="8" r="BK132"/>
  <c r="BK107"/>
  <c i="7" r="BK218"/>
  <c r="J195"/>
  <c r="BK147"/>
  <c i="6" r="BK204"/>
  <c i="5" r="J202"/>
  <c r="J184"/>
  <c r="J163"/>
  <c r="J136"/>
  <c i="4" r="BK189"/>
  <c r="BK115"/>
  <c i="3" r="J432"/>
  <c r="J383"/>
  <c r="BK347"/>
  <c r="J319"/>
  <c r="BK261"/>
  <c r="BK173"/>
  <c i="2" r="BK536"/>
  <c r="BK473"/>
  <c r="BK397"/>
  <c r="BK319"/>
  <c r="BK273"/>
  <c r="BK248"/>
  <c r="J152"/>
  <c i="1" r="AS65"/>
  <c i="9" r="J114"/>
  <c i="8" r="BK121"/>
  <c i="7" r="J216"/>
  <c r="BK170"/>
  <c r="J126"/>
  <c i="6" r="J200"/>
  <c r="J170"/>
  <c r="BK139"/>
  <c i="5" r="BK208"/>
  <c r="J180"/>
  <c r="J153"/>
  <c r="J127"/>
  <c r="J104"/>
  <c i="4" r="BK196"/>
  <c r="J164"/>
  <c r="BK144"/>
  <c r="J113"/>
  <c i="3" r="J522"/>
  <c r="J515"/>
  <c r="BK469"/>
  <c r="BK442"/>
  <c r="J392"/>
  <c r="BK334"/>
  <c r="J261"/>
  <c r="J217"/>
  <c i="2" r="J473"/>
  <c r="J402"/>
  <c r="BK329"/>
  <c r="J292"/>
  <c r="J176"/>
  <c i="9" r="J226"/>
  <c r="BK205"/>
  <c r="J166"/>
  <c r="J118"/>
  <c i="8" r="J198"/>
  <c r="BK151"/>
  <c r="BK115"/>
  <c i="7" r="J218"/>
  <c r="BK177"/>
  <c r="BK161"/>
  <c r="BK135"/>
  <c r="J116"/>
  <c i="6" r="BK172"/>
  <c r="J139"/>
  <c r="BK105"/>
  <c i="5" r="J204"/>
  <c r="J155"/>
  <c r="J132"/>
  <c i="4" r="BK232"/>
  <c r="BK205"/>
  <c r="BK166"/>
  <c r="BK123"/>
  <c r="BK103"/>
  <c i="3" r="BK270"/>
  <c r="J234"/>
  <c r="BK189"/>
  <c r="J128"/>
  <c i="2" r="BK519"/>
  <c r="BK456"/>
  <c r="BK347"/>
  <c r="J273"/>
  <c r="BK251"/>
  <c r="BK182"/>
  <c r="J159"/>
  <c i="9" r="BK168"/>
  <c r="BK133"/>
  <c r="BK106"/>
  <c i="8" r="BK161"/>
  <c r="J132"/>
  <c i="7" r="BK224"/>
  <c r="BK195"/>
  <c r="J185"/>
  <c r="BK157"/>
  <c r="BK106"/>
  <c i="6" r="J188"/>
  <c r="J121"/>
  <c i="5" r="BK204"/>
  <c r="J167"/>
  <c r="BK155"/>
  <c i="4" r="BK191"/>
  <c r="BK152"/>
  <c r="J142"/>
  <c r="J125"/>
  <c i="3" r="BK506"/>
  <c r="BK446"/>
  <c r="BK312"/>
  <c r="J290"/>
  <c r="J267"/>
  <c r="BK255"/>
  <c r="J179"/>
  <c r="BK138"/>
  <c i="2" r="BK542"/>
  <c r="J380"/>
  <c r="BK357"/>
  <c r="BK315"/>
  <c r="BK261"/>
  <c r="BK145"/>
  <c i="9" r="J216"/>
  <c r="BK189"/>
  <c r="BK155"/>
  <c r="J141"/>
  <c r="BK114"/>
  <c i="8" r="BK157"/>
  <c r="J130"/>
  <c r="J102"/>
  <c i="7" r="J207"/>
  <c r="J177"/>
  <c r="J145"/>
  <c r="J122"/>
  <c i="6" r="BK202"/>
  <c r="BK188"/>
  <c r="J155"/>
  <c r="BK145"/>
  <c r="BK132"/>
  <c i="5" r="J173"/>
  <c r="BK140"/>
  <c i="4" r="J226"/>
  <c r="J202"/>
  <c r="BK179"/>
  <c r="BK137"/>
  <c i="3" r="BK461"/>
  <c r="BK377"/>
  <c r="BK350"/>
  <c r="J315"/>
  <c r="BK276"/>
  <c r="BK237"/>
  <c i="2" r="J522"/>
  <c r="BK461"/>
  <c r="BK407"/>
  <c r="J329"/>
  <c r="BK298"/>
  <c r="BK195"/>
  <c i="9" r="BK224"/>
  <c r="J211"/>
  <c r="BK181"/>
  <c r="J145"/>
  <c r="J112"/>
  <c i="8" r="BK185"/>
  <c r="J123"/>
  <c i="7" r="BK230"/>
  <c r="BK193"/>
  <c r="J181"/>
  <c r="BK133"/>
  <c i="6" r="J204"/>
  <c r="BK170"/>
  <c r="BK109"/>
  <c i="5" r="BK178"/>
  <c r="J142"/>
  <c r="J116"/>
  <c i="4" r="J232"/>
  <c r="BK212"/>
  <c r="BK171"/>
  <c r="BK146"/>
  <c r="J121"/>
  <c i="3" r="BK536"/>
  <c r="J533"/>
  <c r="J519"/>
  <c r="J469"/>
  <c r="J374"/>
  <c r="J286"/>
  <c r="BK240"/>
  <c r="BK217"/>
  <c r="J152"/>
  <c i="2" r="BK477"/>
  <c r="BK380"/>
  <c r="J334"/>
  <c r="J251"/>
  <c r="J223"/>
  <c r="J189"/>
  <c i="1" r="AS55"/>
  <c i="9" r="J173"/>
  <c r="J139"/>
  <c r="J122"/>
  <c r="J102"/>
  <c i="8" r="J178"/>
  <c r="J121"/>
  <c i="7" r="BK197"/>
  <c r="J151"/>
  <c r="BK120"/>
  <c i="6" r="J178"/>
  <c r="J128"/>
  <c r="BK98"/>
  <c i="5" r="BK173"/>
  <c r="BK145"/>
  <c i="4" r="BK198"/>
  <c r="BK174"/>
  <c r="BK142"/>
  <c i="3" r="J497"/>
  <c r="BK451"/>
  <c r="BK324"/>
  <c r="BK286"/>
  <c r="J248"/>
  <c r="J138"/>
  <c i="2" r="BK522"/>
  <c r="J432"/>
  <c r="J344"/>
  <c r="J305"/>
  <c r="BK276"/>
  <c r="BK226"/>
  <c r="BK138"/>
  <c i="9" r="BK220"/>
  <c r="BK175"/>
  <c r="J151"/>
  <c r="J135"/>
  <c i="8" r="BK165"/>
  <c r="J118"/>
  <c i="7" r="J212"/>
  <c r="BK164"/>
  <c r="J131"/>
  <c i="6" r="J196"/>
  <c r="J161"/>
  <c r="BK123"/>
  <c i="5" r="J187"/>
  <c r="BK161"/>
  <c r="J118"/>
  <c i="4" r="J217"/>
  <c r="J177"/>
  <c r="BK150"/>
  <c r="BK121"/>
  <c i="3" r="BK530"/>
  <c r="BK515"/>
  <c r="BK481"/>
  <c r="BK437"/>
  <c r="J357"/>
  <c r="BK305"/>
  <c r="BK258"/>
  <c r="BK195"/>
  <c i="2" r="J481"/>
  <c r="J427"/>
  <c r="BK387"/>
  <c r="J319"/>
  <c r="J283"/>
  <c r="J138"/>
  <c i="9" r="J220"/>
  <c r="J195"/>
  <c r="BK173"/>
  <c r="BK126"/>
  <c i="8" r="J174"/>
  <c r="BK148"/>
  <c r="J111"/>
  <c i="7" r="J189"/>
  <c r="J175"/>
  <c r="BK153"/>
  <c r="BK128"/>
  <c r="J106"/>
  <c i="6" r="BK153"/>
  <c r="J126"/>
  <c i="5" r="J208"/>
  <c r="BK171"/>
  <c r="BK142"/>
  <c i="4" r="BK230"/>
  <c r="BK181"/>
  <c r="J148"/>
  <c r="BK119"/>
  <c i="3" r="J546"/>
  <c r="J223"/>
  <c r="J166"/>
  <c i="2" r="BK546"/>
  <c r="BK511"/>
  <c r="J407"/>
  <c r="J357"/>
  <c r="BK302"/>
  <c r="J264"/>
  <c r="J226"/>
  <c r="BK176"/>
  <c i="1" r="AS58"/>
  <c i="9" r="BK137"/>
  <c i="8" r="BK204"/>
  <c r="BK176"/>
  <c r="J167"/>
  <c r="BK145"/>
  <c r="BK123"/>
  <c i="7" r="J222"/>
  <c r="J164"/>
  <c r="J149"/>
  <c r="BK110"/>
  <c i="6" r="BK191"/>
  <c r="J167"/>
  <c r="J102"/>
  <c i="5" r="J124"/>
  <c i="4" r="BK234"/>
  <c r="J187"/>
  <c r="J162"/>
  <c r="J150"/>
  <c i="3" r="BK466"/>
  <c r="BK407"/>
  <c r="BK374"/>
  <c r="J347"/>
  <c r="J296"/>
  <c r="J270"/>
  <c i="2" r="BK548"/>
  <c r="BK533"/>
  <c r="BK469"/>
  <c r="BK446"/>
  <c r="J374"/>
  <c r="J350"/>
  <c r="J217"/>
  <c i="9" r="BK234"/>
  <c r="BK218"/>
  <c r="BK201"/>
  <c r="J164"/>
  <c r="J137"/>
  <c r="J106"/>
  <c i="8" r="BK191"/>
  <c r="J170"/>
  <c r="J142"/>
  <c r="J107"/>
  <c i="7" r="J197"/>
  <c r="BK166"/>
  <c r="J147"/>
  <c r="J135"/>
  <c i="6" r="BK200"/>
  <c r="BK165"/>
  <c r="J109"/>
  <c i="5" r="BK194"/>
  <c r="BK153"/>
  <c r="BK129"/>
  <c i="4" r="BK219"/>
  <c r="J191"/>
  <c r="J123"/>
  <c r="J109"/>
  <c i="3" r="BK477"/>
  <c r="J402"/>
  <c r="J362"/>
  <c r="J339"/>
  <c r="BK229"/>
  <c r="J189"/>
  <c i="2" r="BK540"/>
  <c r="BK506"/>
  <c r="J469"/>
  <c r="BK427"/>
  <c r="BK309"/>
  <c r="J237"/>
  <c r="J179"/>
  <c r="BK128"/>
  <c i="9" r="BK226"/>
  <c r="J218"/>
  <c r="BK203"/>
  <c r="BK141"/>
  <c r="BK108"/>
  <c i="8" r="J191"/>
  <c r="J176"/>
  <c r="BK155"/>
  <c r="J126"/>
  <c i="7" r="BK199"/>
  <c r="J161"/>
  <c r="J118"/>
  <c i="6" r="J202"/>
  <c r="J165"/>
  <c r="J137"/>
  <c r="J130"/>
  <c i="5" r="J165"/>
  <c r="J122"/>
  <c r="BK104"/>
  <c i="4" r="BK217"/>
  <c r="J198"/>
  <c r="BK127"/>
  <c r="J105"/>
  <c i="3" r="J540"/>
  <c r="J477"/>
  <c r="J427"/>
  <c r="BK383"/>
  <c r="BK329"/>
  <c r="BK267"/>
  <c r="J229"/>
  <c i="2" r="BK515"/>
  <c r="J456"/>
  <c r="BK392"/>
  <c r="BK365"/>
  <c r="J312"/>
  <c r="J245"/>
  <c r="BK217"/>
  <c i="9" r="J232"/>
  <c r="BK207"/>
  <c r="J191"/>
  <c r="J181"/>
  <c r="J168"/>
  <c r="BK149"/>
  <c i="8" r="J185"/>
  <c r="J155"/>
  <c r="J115"/>
  <c r="BK98"/>
  <c i="7" r="BK207"/>
  <c r="J187"/>
  <c r="BK118"/>
  <c i="6" r="J142"/>
  <c i="5" r="BK206"/>
  <c r="BK180"/>
  <c r="BK169"/>
  <c r="J134"/>
  <c i="4" r="BK183"/>
  <c r="J152"/>
  <c r="BK134"/>
  <c i="3" r="J481"/>
  <c r="BK365"/>
  <c r="BK344"/>
  <c r="BK299"/>
  <c r="J245"/>
  <c r="J133"/>
  <c i="2" r="BK525"/>
  <c r="J489"/>
  <c r="J412"/>
  <c r="BK334"/>
  <c r="J298"/>
  <c r="J261"/>
  <c r="J229"/>
  <c r="J166"/>
  <c r="J133"/>
  <c i="9" r="J205"/>
  <c r="BK166"/>
  <c r="BK143"/>
  <c r="J110"/>
  <c i="8" r="J128"/>
  <c i="7" r="BK222"/>
  <c r="BK175"/>
  <c r="BK141"/>
  <c r="J102"/>
  <c i="6" r="BK174"/>
  <c r="BK155"/>
  <c r="BK115"/>
  <c i="5" r="BK191"/>
  <c r="J145"/>
  <c r="J120"/>
  <c r="J102"/>
  <c i="4" r="BK187"/>
  <c r="BK162"/>
  <c r="J117"/>
  <c i="3" r="BK519"/>
  <c r="J506"/>
  <c r="J466"/>
  <c r="BK422"/>
  <c r="J387"/>
  <c r="BK315"/>
  <c r="J283"/>
  <c r="J237"/>
  <c r="BK111"/>
  <c i="2" r="BK422"/>
  <c r="J347"/>
  <c r="BK295"/>
  <c r="J210"/>
  <c r="J128"/>
  <c i="9" r="J224"/>
  <c r="BK193"/>
  <c r="J177"/>
  <c r="J155"/>
  <c r="J104"/>
  <c i="8" r="J165"/>
  <c r="J135"/>
  <c r="BK105"/>
  <c i="7" r="BK201"/>
  <c r="BK168"/>
  <c r="BK143"/>
  <c r="BK122"/>
  <c r="BK108"/>
  <c i="6" r="BK161"/>
  <c r="BK128"/>
  <c i="5" r="J191"/>
  <c r="J148"/>
  <c r="BK114"/>
  <c i="4" r="J189"/>
  <c r="BK164"/>
  <c r="J130"/>
  <c r="BK105"/>
  <c i="3" r="BK283"/>
  <c r="J200"/>
  <c r="BK133"/>
  <c i="2" r="J542"/>
  <c r="BK481"/>
  <c r="BK402"/>
  <c r="BK354"/>
  <c r="BK280"/>
  <c r="BK245"/>
  <c r="BK173"/>
  <c i="9" r="J193"/>
  <c r="BK164"/>
  <c r="J126"/>
  <c i="8" r="BK198"/>
  <c r="J157"/>
  <c r="BK126"/>
  <c i="7" r="BK214"/>
  <c r="J193"/>
  <c r="J166"/>
  <c r="J143"/>
  <c i="6" r="BK107"/>
  <c i="5" r="BK187"/>
  <c r="J161"/>
  <c r="BK150"/>
  <c r="J114"/>
  <c i="4" r="J219"/>
  <c r="J166"/>
  <c r="BK132"/>
  <c i="3" r="BK497"/>
  <c r="BK432"/>
  <c r="BK387"/>
  <c r="J350"/>
  <c r="J258"/>
  <c r="BK226"/>
  <c r="J159"/>
  <c i="2" r="J546"/>
  <c r="BK530"/>
  <c r="J451"/>
  <c r="BK344"/>
  <c r="J309"/>
  <c r="BK286"/>
  <c r="BK258"/>
  <c r="BK133"/>
  <c i="9" r="J222"/>
  <c r="J179"/>
  <c r="J143"/>
  <c r="BK131"/>
  <c r="BK112"/>
  <c i="8" r="BK202"/>
  <c r="BK137"/>
  <c i="7" r="BK216"/>
  <c r="BK205"/>
  <c r="BK181"/>
  <c r="J168"/>
  <c r="J157"/>
  <c r="BK112"/>
  <c i="6" r="J198"/>
  <c r="J181"/>
  <c r="J153"/>
  <c r="BK142"/>
  <c r="BK130"/>
  <c r="J105"/>
  <c i="5" r="J138"/>
  <c i="4" r="J223"/>
  <c r="BK207"/>
  <c r="J160"/>
  <c r="J132"/>
  <c r="BK117"/>
  <c i="3" r="J365"/>
  <c r="J324"/>
  <c r="J302"/>
  <c r="J251"/>
  <c r="J205"/>
  <c r="BK166"/>
  <c i="2" r="J477"/>
  <c r="BK437"/>
  <c r="J383"/>
  <c r="BK305"/>
  <c r="BK223"/>
  <c r="J173"/>
  <c r="J123"/>
  <c i="9" r="J199"/>
  <c r="J161"/>
  <c r="BK139"/>
  <c i="8" r="J204"/>
  <c r="BK178"/>
  <c r="J145"/>
  <c i="7" r="J224"/>
  <c r="BK189"/>
  <c r="BK155"/>
  <c r="BK102"/>
  <c i="6" r="BK176"/>
  <c r="J148"/>
  <c r="BK102"/>
  <c i="5" r="J171"/>
  <c r="J129"/>
  <c r="BK110"/>
  <c i="4" r="BK223"/>
  <c r="BK200"/>
  <c r="BK160"/>
  <c r="BK125"/>
  <c i="3" r="BK548"/>
  <c r="J525"/>
  <c r="J511"/>
  <c r="BK473"/>
  <c r="BK427"/>
  <c r="BK402"/>
  <c r="J344"/>
  <c r="BK290"/>
  <c r="BK159"/>
  <c r="J123"/>
  <c i="2" r="BK442"/>
  <c r="BK412"/>
  <c r="BK374"/>
  <c r="BK264"/>
  <c r="BK166"/>
  <c r="BK118"/>
  <c i="9" r="BK216"/>
  <c r="BK197"/>
  <c r="BK187"/>
  <c r="BK177"/>
  <c r="J131"/>
  <c i="8" r="J202"/>
  <c r="BK181"/>
  <c r="J153"/>
  <c r="BK111"/>
  <c i="7" r="J220"/>
  <c r="BK209"/>
  <c r="BK145"/>
  <c r="J110"/>
  <c i="6" r="J174"/>
  <c r="J107"/>
  <c i="5" r="J200"/>
  <c r="J175"/>
  <c r="BK127"/>
  <c r="BK124"/>
  <c r="BK122"/>
  <c r="BK116"/>
  <c r="BK112"/>
  <c r="J106"/>
  <c i="4" r="J228"/>
  <c r="BK221"/>
  <c r="J215"/>
  <c r="J212"/>
  <c r="J207"/>
  <c r="J193"/>
  <c r="J171"/>
  <c r="J144"/>
  <c r="J103"/>
  <c i="3" r="J412"/>
  <c r="J377"/>
  <c r="BK354"/>
  <c r="J329"/>
  <c r="J312"/>
  <c r="J273"/>
  <c r="J195"/>
  <c r="BK128"/>
  <c i="2" r="BK497"/>
  <c r="BK451"/>
  <c r="J339"/>
  <c r="J289"/>
  <c r="J270"/>
  <c r="J258"/>
  <c r="BK210"/>
  <c r="J145"/>
  <c i="9" r="J234"/>
  <c r="J197"/>
  <c r="BK157"/>
  <c r="BK147"/>
  <c r="BK118"/>
  <c i="8" r="BK135"/>
  <c i="7" r="J228"/>
  <c r="BK203"/>
  <c r="J128"/>
  <c i="6" r="J185"/>
  <c r="J163"/>
  <c r="BK126"/>
  <c i="5" r="BK202"/>
  <c r="J178"/>
  <c r="BK134"/>
  <c r="BK106"/>
  <c i="4" r="J200"/>
  <c r="BK155"/>
  <c r="J119"/>
  <c i="3" r="BK525"/>
  <c r="BK511"/>
  <c r="J473"/>
  <c r="J446"/>
  <c r="BK417"/>
  <c r="J370"/>
  <c r="J299"/>
  <c r="BK251"/>
  <c r="BK123"/>
  <c i="2" r="BK432"/>
  <c r="J397"/>
  <c r="BK324"/>
  <c r="J240"/>
  <c r="BK205"/>
  <c r="BK123"/>
  <c i="9" r="BK222"/>
  <c r="BK199"/>
  <c r="J187"/>
  <c r="BK161"/>
  <c r="BK122"/>
  <c i="8" r="BK172"/>
  <c r="BK139"/>
  <c r="BK118"/>
  <c i="7" r="BK220"/>
  <c r="BK183"/>
  <c r="BK173"/>
  <c r="BK149"/>
  <c r="J133"/>
  <c r="J114"/>
  <c i="6" r="BK167"/>
  <c r="BK137"/>
  <c r="J118"/>
  <c i="5" r="BK165"/>
  <c r="BK136"/>
  <c r="BK118"/>
  <c i="4" r="BK228"/>
  <c r="J174"/>
  <c r="J139"/>
  <c r="J111"/>
  <c i="3" r="BK296"/>
  <c r="J264"/>
  <c r="J210"/>
  <c r="J176"/>
  <c i="2" r="J548"/>
  <c r="J525"/>
  <c r="J387"/>
  <c r="BK350"/>
  <c r="BK292"/>
  <c r="BK270"/>
  <c r="J255"/>
  <c r="J195"/>
  <c i="1" r="AS62"/>
  <c i="2" l="1" r="P110"/>
  <c r="T194"/>
  <c r="T244"/>
  <c r="R279"/>
  <c r="T318"/>
  <c r="T386"/>
  <c r="P480"/>
  <c r="T505"/>
  <c r="T539"/>
  <c r="T528"/>
  <c i="3" r="T244"/>
  <c r="R279"/>
  <c r="R318"/>
  <c r="P386"/>
  <c r="P445"/>
  <c r="T480"/>
  <c r="BK518"/>
  <c r="J518"/>
  <c r="J81"/>
  <c r="BK539"/>
  <c r="J539"/>
  <c r="J86"/>
  <c i="4" r="BK102"/>
  <c r="J102"/>
  <c r="J65"/>
  <c r="R129"/>
  <c r="P141"/>
  <c r="BK157"/>
  <c r="J157"/>
  <c r="J70"/>
  <c r="P168"/>
  <c r="R176"/>
  <c r="R204"/>
  <c r="BK225"/>
  <c r="J225"/>
  <c r="J78"/>
  <c i="5" r="R126"/>
  <c r="BK147"/>
  <c r="J147"/>
  <c r="J69"/>
  <c r="BK152"/>
  <c r="J152"/>
  <c r="J70"/>
  <c r="BK160"/>
  <c r="J160"/>
  <c r="J72"/>
  <c r="R177"/>
  <c r="T199"/>
  <c i="6" r="T101"/>
  <c r="T100"/>
  <c r="BK160"/>
  <c r="J160"/>
  <c r="J70"/>
  <c r="BK184"/>
  <c r="J184"/>
  <c r="J71"/>
  <c r="BK195"/>
  <c r="BK194"/>
  <c r="J194"/>
  <c r="J72"/>
  <c i="7" r="BK101"/>
  <c r="J101"/>
  <c r="J69"/>
  <c r="P125"/>
  <c r="T125"/>
  <c r="BK163"/>
  <c r="J163"/>
  <c r="J73"/>
  <c r="R163"/>
  <c r="T211"/>
  <c i="8" r="R101"/>
  <c r="R100"/>
  <c r="R160"/>
  <c r="T195"/>
  <c r="T194"/>
  <c i="9" r="T172"/>
  <c i="2" r="T110"/>
  <c r="T109"/>
  <c r="T222"/>
  <c r="R244"/>
  <c r="BK279"/>
  <c r="J279"/>
  <c r="J72"/>
  <c r="R318"/>
  <c r="BK373"/>
  <c r="J373"/>
  <c r="J76"/>
  <c r="R373"/>
  <c r="BK445"/>
  <c r="J445"/>
  <c r="J78"/>
  <c r="BK480"/>
  <c r="J480"/>
  <c r="J79"/>
  <c r="P505"/>
  <c r="R518"/>
  <c r="BK539"/>
  <c r="J539"/>
  <c r="J86"/>
  <c i="3" r="BK244"/>
  <c r="J244"/>
  <c r="J70"/>
  <c r="T254"/>
  <c r="T318"/>
  <c r="BK386"/>
  <c r="J386"/>
  <c r="J77"/>
  <c r="T445"/>
  <c r="BK505"/>
  <c r="J505"/>
  <c r="J80"/>
  <c r="P518"/>
  <c r="P539"/>
  <c r="P528"/>
  <c i="4" r="P102"/>
  <c r="T129"/>
  <c r="R141"/>
  <c r="BK168"/>
  <c r="J168"/>
  <c r="J71"/>
  <c r="BK176"/>
  <c r="J176"/>
  <c r="J73"/>
  <c r="P195"/>
  <c r="T204"/>
  <c r="P225"/>
  <c i="5" r="P101"/>
  <c r="BK131"/>
  <c r="J131"/>
  <c r="J67"/>
  <c r="T147"/>
  <c r="R160"/>
  <c r="P186"/>
  <c r="R199"/>
  <c i="6" r="BK101"/>
  <c r="J101"/>
  <c r="J67"/>
  <c r="R114"/>
  <c r="T184"/>
  <c i="7" r="T130"/>
  <c r="T172"/>
  <c i="8" r="BK114"/>
  <c r="P160"/>
  <c r="T184"/>
  <c i="9" r="BK215"/>
  <c r="J215"/>
  <c r="J75"/>
  <c i="2" r="BK194"/>
  <c r="J194"/>
  <c r="J66"/>
  <c r="R222"/>
  <c r="P254"/>
  <c r="T279"/>
  <c r="P308"/>
  <c r="T308"/>
  <c r="BK353"/>
  <c r="J353"/>
  <c r="J75"/>
  <c r="P386"/>
  <c r="R445"/>
  <c r="BK505"/>
  <c r="J505"/>
  <c r="J80"/>
  <c r="T518"/>
  <c i="3" r="BK254"/>
  <c r="J254"/>
  <c r="J71"/>
  <c r="T279"/>
  <c r="P308"/>
  <c r="T308"/>
  <c r="P353"/>
  <c r="P373"/>
  <c r="R373"/>
  <c r="R445"/>
  <c r="P505"/>
  <c r="T518"/>
  <c r="R539"/>
  <c r="R528"/>
  <c i="4" r="BK129"/>
  <c r="J129"/>
  <c r="J66"/>
  <c r="P136"/>
  <c r="T136"/>
  <c r="P157"/>
  <c r="T168"/>
  <c r="P176"/>
  <c r="T195"/>
  <c r="P214"/>
  <c r="R225"/>
  <c i="5" r="R101"/>
  <c r="P131"/>
  <c r="R152"/>
  <c r="P160"/>
  <c r="T177"/>
  <c i="6" r="R101"/>
  <c r="R100"/>
  <c r="P160"/>
  <c r="R184"/>
  <c i="7" r="R101"/>
  <c r="R100"/>
  <c r="R130"/>
  <c r="R172"/>
  <c i="8" r="P101"/>
  <c r="P100"/>
  <c r="R114"/>
  <c r="R113"/>
  <c r="BK184"/>
  <c r="J184"/>
  <c r="J71"/>
  <c r="P195"/>
  <c r="P194"/>
  <c i="9" r="R172"/>
  <c i="2" r="BK110"/>
  <c r="J110"/>
  <c r="J65"/>
  <c r="R194"/>
  <c r="P244"/>
  <c r="R254"/>
  <c r="BK318"/>
  <c r="J318"/>
  <c r="J74"/>
  <c r="T353"/>
  <c r="BK386"/>
  <c r="J386"/>
  <c r="J77"/>
  <c r="T445"/>
  <c r="BK518"/>
  <c r="J518"/>
  <c r="J81"/>
  <c i="3" r="P110"/>
  <c r="R244"/>
  <c r="R254"/>
  <c r="BK318"/>
  <c r="J318"/>
  <c r="J74"/>
  <c r="R353"/>
  <c r="R386"/>
  <c r="R480"/>
  <c r="R518"/>
  <c r="T539"/>
  <c r="T528"/>
  <c i="4" r="R102"/>
  <c r="BK136"/>
  <c r="J136"/>
  <c r="J67"/>
  <c r="R136"/>
  <c r="R168"/>
  <c r="T176"/>
  <c r="BK204"/>
  <c r="J204"/>
  <c r="J75"/>
  <c r="T214"/>
  <c i="5" r="BK101"/>
  <c r="J101"/>
  <c r="J65"/>
  <c r="P126"/>
  <c r="T126"/>
  <c r="P147"/>
  <c r="T152"/>
  <c r="BK177"/>
  <c r="J177"/>
  <c r="J73"/>
  <c r="R186"/>
  <c i="6" r="P101"/>
  <c r="P100"/>
  <c r="P114"/>
  <c r="P113"/>
  <c r="T160"/>
  <c r="T195"/>
  <c r="T194"/>
  <c i="7" r="T101"/>
  <c r="T100"/>
  <c r="BK125"/>
  <c r="J125"/>
  <c r="J71"/>
  <c r="R125"/>
  <c r="R124"/>
  <c r="BK172"/>
  <c r="J172"/>
  <c r="J74"/>
  <c r="R211"/>
  <c i="8" r="P114"/>
  <c r="P113"/>
  <c r="T160"/>
  <c r="R195"/>
  <c r="R194"/>
  <c i="9" r="P215"/>
  <c i="2" r="P194"/>
  <c r="P222"/>
  <c r="BK244"/>
  <c r="J244"/>
  <c r="J70"/>
  <c r="T254"/>
  <c r="BK308"/>
  <c r="J308"/>
  <c r="J73"/>
  <c r="R308"/>
  <c r="R353"/>
  <c r="P373"/>
  <c r="T373"/>
  <c r="P445"/>
  <c r="T480"/>
  <c r="P518"/>
  <c r="R539"/>
  <c r="R528"/>
  <c i="3" r="R110"/>
  <c r="T110"/>
  <c r="BK194"/>
  <c r="J194"/>
  <c r="J66"/>
  <c r="P194"/>
  <c r="R194"/>
  <c r="T194"/>
  <c r="BK222"/>
  <c r="J222"/>
  <c r="J67"/>
  <c r="P222"/>
  <c r="R222"/>
  <c r="T222"/>
  <c r="P254"/>
  <c r="P279"/>
  <c r="BK308"/>
  <c r="J308"/>
  <c r="J73"/>
  <c r="R308"/>
  <c r="BK353"/>
  <c r="J353"/>
  <c r="J75"/>
  <c r="BK373"/>
  <c r="J373"/>
  <c r="J76"/>
  <c r="T373"/>
  <c r="BK445"/>
  <c r="J445"/>
  <c r="J78"/>
  <c r="BK480"/>
  <c r="J480"/>
  <c r="J79"/>
  <c r="R505"/>
  <c i="4" r="P129"/>
  <c r="BK141"/>
  <c r="J141"/>
  <c r="J68"/>
  <c r="T157"/>
  <c r="BK195"/>
  <c r="J195"/>
  <c r="J74"/>
  <c r="P204"/>
  <c r="R214"/>
  <c i="5" r="BK126"/>
  <c r="J126"/>
  <c r="J66"/>
  <c r="T131"/>
  <c r="R147"/>
  <c r="T160"/>
  <c r="BK186"/>
  <c r="J186"/>
  <c r="J74"/>
  <c r="P199"/>
  <c i="6" r="T114"/>
  <c r="T113"/>
  <c r="P184"/>
  <c r="P195"/>
  <c r="P194"/>
  <c i="7" r="P130"/>
  <c r="P163"/>
  <c r="T163"/>
  <c r="BK211"/>
  <c r="J211"/>
  <c r="J75"/>
  <c i="8" r="BK101"/>
  <c r="J101"/>
  <c r="J67"/>
  <c r="BK160"/>
  <c r="J160"/>
  <c r="J70"/>
  <c r="P184"/>
  <c r="BK195"/>
  <c r="J195"/>
  <c r="J73"/>
  <c i="9" r="BK101"/>
  <c r="BK100"/>
  <c r="P101"/>
  <c r="P100"/>
  <c r="R101"/>
  <c r="R100"/>
  <c r="T101"/>
  <c r="T100"/>
  <c r="BK125"/>
  <c r="J125"/>
  <c r="J71"/>
  <c r="P125"/>
  <c r="R125"/>
  <c r="T125"/>
  <c r="BK130"/>
  <c r="J130"/>
  <c r="J72"/>
  <c r="P130"/>
  <c r="R130"/>
  <c r="T130"/>
  <c r="BK163"/>
  <c r="J163"/>
  <c r="J73"/>
  <c r="P163"/>
  <c r="R163"/>
  <c r="T163"/>
  <c r="BK172"/>
  <c r="J172"/>
  <c r="J74"/>
  <c r="P172"/>
  <c r="R215"/>
  <c i="2" r="R110"/>
  <c r="R109"/>
  <c r="BK222"/>
  <c r="J222"/>
  <c r="J67"/>
  <c r="BK254"/>
  <c r="J254"/>
  <c r="J71"/>
  <c r="P279"/>
  <c r="P318"/>
  <c r="P353"/>
  <c r="R386"/>
  <c r="R480"/>
  <c r="R505"/>
  <c r="P539"/>
  <c r="P528"/>
  <c i="3" r="BK110"/>
  <c r="J110"/>
  <c r="J65"/>
  <c r="P244"/>
  <c r="BK279"/>
  <c r="J279"/>
  <c r="J72"/>
  <c r="P318"/>
  <c r="T353"/>
  <c r="T386"/>
  <c r="P480"/>
  <c r="T505"/>
  <c i="4" r="T102"/>
  <c r="T101"/>
  <c r="T100"/>
  <c r="T141"/>
  <c r="R157"/>
  <c r="R195"/>
  <c r="BK214"/>
  <c r="J214"/>
  <c r="J77"/>
  <c r="T225"/>
  <c i="5" r="T101"/>
  <c r="T100"/>
  <c r="T99"/>
  <c r="R131"/>
  <c r="P152"/>
  <c r="P177"/>
  <c r="T186"/>
  <c r="BK199"/>
  <c r="J199"/>
  <c r="J77"/>
  <c i="6" r="BK114"/>
  <c r="J114"/>
  <c r="J69"/>
  <c r="R160"/>
  <c r="R195"/>
  <c r="R194"/>
  <c i="7" r="P101"/>
  <c r="P100"/>
  <c r="BK130"/>
  <c r="J130"/>
  <c r="J72"/>
  <c r="P172"/>
  <c r="P211"/>
  <c i="8" r="T101"/>
  <c r="T100"/>
  <c r="T114"/>
  <c r="T113"/>
  <c r="R184"/>
  <c i="9" r="T215"/>
  <c i="2" r="BE118"/>
  <c r="BE133"/>
  <c r="BE138"/>
  <c r="BE200"/>
  <c r="BE210"/>
  <c r="BE229"/>
  <c r="BE237"/>
  <c r="BE248"/>
  <c r="BE261"/>
  <c r="BE276"/>
  <c r="BE283"/>
  <c r="BE298"/>
  <c r="BE305"/>
  <c r="BE397"/>
  <c r="BE422"/>
  <c r="BE427"/>
  <c r="BE477"/>
  <c r="BE515"/>
  <c r="BE522"/>
  <c r="BK239"/>
  <c r="J239"/>
  <c r="J68"/>
  <c r="BK529"/>
  <c r="J529"/>
  <c r="J83"/>
  <c i="3" r="F59"/>
  <c r="BE118"/>
  <c r="BE123"/>
  <c r="BE497"/>
  <c r="BE506"/>
  <c r="BE548"/>
  <c i="4" r="J56"/>
  <c r="BE107"/>
  <c r="BE115"/>
  <c r="BE121"/>
  <c r="BE146"/>
  <c r="BE160"/>
  <c r="BE171"/>
  <c r="BE183"/>
  <c r="BE187"/>
  <c r="BE193"/>
  <c r="BE202"/>
  <c r="BE219"/>
  <c i="5" r="E87"/>
  <c r="BE116"/>
  <c r="BE129"/>
  <c r="BE134"/>
  <c r="BE163"/>
  <c r="BE167"/>
  <c r="BE204"/>
  <c i="6" r="BE115"/>
  <c r="BE135"/>
  <c r="BE142"/>
  <c r="BE157"/>
  <c r="BE170"/>
  <c r="BK97"/>
  <c r="BK96"/>
  <c i="7" r="E52"/>
  <c r="BE126"/>
  <c r="BE145"/>
  <c r="BE151"/>
  <c r="BE157"/>
  <c r="BE166"/>
  <c r="BE181"/>
  <c r="BE185"/>
  <c r="BE195"/>
  <c r="BE212"/>
  <c r="BE216"/>
  <c r="BE224"/>
  <c r="BE228"/>
  <c i="8" r="E83"/>
  <c r="BE109"/>
  <c r="BE123"/>
  <c r="BE132"/>
  <c r="BE137"/>
  <c r="BE170"/>
  <c r="BE191"/>
  <c r="BE196"/>
  <c i="9" r="F63"/>
  <c r="BE108"/>
  <c r="BE116"/>
  <c r="BE120"/>
  <c r="BE141"/>
  <c r="BE147"/>
  <c r="BE149"/>
  <c r="BE157"/>
  <c r="BE159"/>
  <c r="BE164"/>
  <c r="BE175"/>
  <c r="BE191"/>
  <c i="2" r="E50"/>
  <c r="J102"/>
  <c r="BE173"/>
  <c r="BE179"/>
  <c r="BE217"/>
  <c r="BE251"/>
  <c r="BE267"/>
  <c r="BE302"/>
  <c r="BE309"/>
  <c r="BE315"/>
  <c r="BE370"/>
  <c r="BE392"/>
  <c r="BE407"/>
  <c r="BE412"/>
  <c r="BE466"/>
  <c r="BE469"/>
  <c i="3" r="J56"/>
  <c r="BE152"/>
  <c r="BE176"/>
  <c r="BE189"/>
  <c r="BE205"/>
  <c r="BE223"/>
  <c r="BE226"/>
  <c r="BE248"/>
  <c r="BE276"/>
  <c r="BE296"/>
  <c r="BE309"/>
  <c r="BE339"/>
  <c r="BE347"/>
  <c r="BE383"/>
  <c r="BE397"/>
  <c r="BE456"/>
  <c r="BE519"/>
  <c r="BE522"/>
  <c r="BE525"/>
  <c r="BE530"/>
  <c r="BE533"/>
  <c i="4" r="E88"/>
  <c r="BE105"/>
  <c r="BE132"/>
  <c r="BE139"/>
  <c r="BE142"/>
  <c r="BE148"/>
  <c r="BE166"/>
  <c r="BE169"/>
  <c r="BE174"/>
  <c r="BE181"/>
  <c r="BE221"/>
  <c i="5" r="BE110"/>
  <c r="BE118"/>
  <c r="BE122"/>
  <c r="BE124"/>
  <c r="BE150"/>
  <c r="BE175"/>
  <c r="BE184"/>
  <c r="BE189"/>
  <c i="6" r="BE98"/>
  <c r="BE111"/>
  <c r="BE132"/>
  <c r="BE153"/>
  <c r="BE181"/>
  <c i="7" r="BE108"/>
  <c r="BE122"/>
  <c r="BE135"/>
  <c r="BE168"/>
  <c r="BE197"/>
  <c r="BE214"/>
  <c r="BE226"/>
  <c i="8" r="F59"/>
  <c r="BE130"/>
  <c r="BE151"/>
  <c r="BE163"/>
  <c r="BE172"/>
  <c r="BE176"/>
  <c r="BE178"/>
  <c i="9" r="BE104"/>
  <c r="BE106"/>
  <c r="BE112"/>
  <c r="BE133"/>
  <c r="BE155"/>
  <c r="BE168"/>
  <c r="BE173"/>
  <c r="BE181"/>
  <c r="BE195"/>
  <c r="BE203"/>
  <c r="BE216"/>
  <c r="BE218"/>
  <c r="BE230"/>
  <c r="BE232"/>
  <c i="2" r="BE176"/>
  <c r="BE205"/>
  <c r="BE223"/>
  <c r="BE234"/>
  <c r="BE245"/>
  <c r="BE264"/>
  <c r="BE324"/>
  <c r="BE417"/>
  <c r="BE442"/>
  <c r="BE506"/>
  <c r="BE511"/>
  <c r="BE530"/>
  <c r="BE542"/>
  <c i="3" r="BE159"/>
  <c r="BE166"/>
  <c r="BE179"/>
  <c r="BE245"/>
  <c r="BE251"/>
  <c r="BE255"/>
  <c r="BE258"/>
  <c r="BE264"/>
  <c r="BE283"/>
  <c r="BE290"/>
  <c r="BE302"/>
  <c r="BE312"/>
  <c r="BE315"/>
  <c r="BE350"/>
  <c r="BE380"/>
  <c r="BE387"/>
  <c r="BE402"/>
  <c r="BE442"/>
  <c r="BE540"/>
  <c r="BK529"/>
  <c r="J529"/>
  <c r="J83"/>
  <c r="BK532"/>
  <c r="J532"/>
  <c r="J84"/>
  <c i="4" r="BE113"/>
  <c r="BE127"/>
  <c r="BE150"/>
  <c r="BE164"/>
  <c r="BE179"/>
  <c r="BE185"/>
  <c r="BE191"/>
  <c r="BE205"/>
  <c r="BE209"/>
  <c r="BE223"/>
  <c r="BK154"/>
  <c r="J154"/>
  <c r="J69"/>
  <c i="5" r="J56"/>
  <c r="F96"/>
  <c r="BE104"/>
  <c r="BE132"/>
  <c r="BE138"/>
  <c r="BE165"/>
  <c r="BE171"/>
  <c r="BE178"/>
  <c r="BE191"/>
  <c r="BE208"/>
  <c r="BK193"/>
  <c r="J193"/>
  <c r="J75"/>
  <c i="6" r="BE109"/>
  <c r="BE121"/>
  <c r="BE126"/>
  <c r="BE139"/>
  <c r="BE148"/>
  <c r="BE191"/>
  <c r="BE202"/>
  <c i="7" r="F63"/>
  <c r="BE131"/>
  <c r="BE141"/>
  <c r="BE143"/>
  <c r="BE164"/>
  <c r="BE173"/>
  <c r="BE189"/>
  <c r="BE193"/>
  <c r="BE203"/>
  <c r="BE205"/>
  <c i="8" r="J89"/>
  <c r="BE102"/>
  <c r="BE118"/>
  <c r="BE145"/>
  <c r="BE157"/>
  <c i="9" r="BE110"/>
  <c r="BE118"/>
  <c r="BE135"/>
  <c r="BE145"/>
  <c r="BE151"/>
  <c r="BE166"/>
  <c r="BE170"/>
  <c r="BE177"/>
  <c r="BE179"/>
  <c r="BE199"/>
  <c r="BE205"/>
  <c r="BE211"/>
  <c r="BE222"/>
  <c r="BE224"/>
  <c r="BE234"/>
  <c i="2" r="F59"/>
  <c r="BE111"/>
  <c r="BE145"/>
  <c r="BE182"/>
  <c r="BE270"/>
  <c r="BE280"/>
  <c r="BE286"/>
  <c r="BE289"/>
  <c r="BE295"/>
  <c r="BE319"/>
  <c r="BE362"/>
  <c r="BE387"/>
  <c r="BE437"/>
  <c r="BE446"/>
  <c r="BE473"/>
  <c r="BE497"/>
  <c r="BE540"/>
  <c r="BE548"/>
  <c r="BK532"/>
  <c r="J532"/>
  <c r="J84"/>
  <c i="3" r="E50"/>
  <c r="BE133"/>
  <c r="BE138"/>
  <c r="BE173"/>
  <c r="BE210"/>
  <c r="BE234"/>
  <c r="BE237"/>
  <c r="BE270"/>
  <c r="BE280"/>
  <c r="BE305"/>
  <c r="BE324"/>
  <c r="BE392"/>
  <c r="BE422"/>
  <c r="BE427"/>
  <c r="BE432"/>
  <c r="BE451"/>
  <c r="BE466"/>
  <c r="BE511"/>
  <c r="BE515"/>
  <c r="BE536"/>
  <c r="BE542"/>
  <c i="4" r="F59"/>
  <c r="BE109"/>
  <c r="BE117"/>
  <c r="BE119"/>
  <c r="BE123"/>
  <c r="BE130"/>
  <c r="BE137"/>
  <c r="BE144"/>
  <c r="BE158"/>
  <c r="BE196"/>
  <c r="BE215"/>
  <c r="BE228"/>
  <c r="BE234"/>
  <c r="BK211"/>
  <c r="J211"/>
  <c r="J76"/>
  <c i="5" r="BE102"/>
  <c r="BE106"/>
  <c r="BE108"/>
  <c r="BE114"/>
  <c r="BE120"/>
  <c r="BE140"/>
  <c r="BE155"/>
  <c r="BE161"/>
  <c r="BE169"/>
  <c r="BE173"/>
  <c r="BE200"/>
  <c r="BK144"/>
  <c r="J144"/>
  <c r="J68"/>
  <c r="BK196"/>
  <c r="J196"/>
  <c r="J76"/>
  <c i="6" r="E50"/>
  <c r="F92"/>
  <c r="BE107"/>
  <c r="BE118"/>
  <c r="BE128"/>
  <c r="BE145"/>
  <c r="BE151"/>
  <c r="BE167"/>
  <c r="BE174"/>
  <c r="BE178"/>
  <c r="BE185"/>
  <c r="BE188"/>
  <c r="BE200"/>
  <c i="7" r="BE118"/>
  <c r="BE137"/>
  <c r="BE153"/>
  <c r="BE159"/>
  <c r="BE177"/>
  <c r="BE187"/>
  <c r="BE191"/>
  <c r="BE222"/>
  <c i="8" r="BE111"/>
  <c r="BE121"/>
  <c r="BE142"/>
  <c r="BE153"/>
  <c r="BE198"/>
  <c r="BE202"/>
  <c r="BE204"/>
  <c r="BK97"/>
  <c r="J97"/>
  <c r="J65"/>
  <c i="9" r="E52"/>
  <c r="J60"/>
  <c r="BE102"/>
  <c r="BE126"/>
  <c r="BE137"/>
  <c r="BE193"/>
  <c r="BE201"/>
  <c r="BE209"/>
  <c i="2" r="BE152"/>
  <c r="BE189"/>
  <c r="BE226"/>
  <c r="BE240"/>
  <c r="BE255"/>
  <c r="BE258"/>
  <c r="BE334"/>
  <c r="BE344"/>
  <c r="BE350"/>
  <c r="BE357"/>
  <c r="BE365"/>
  <c r="BE374"/>
  <c r="BE380"/>
  <c r="BE402"/>
  <c r="BE432"/>
  <c r="BE451"/>
  <c r="BE481"/>
  <c r="BE489"/>
  <c r="BE519"/>
  <c r="BE525"/>
  <c r="BE533"/>
  <c r="BE546"/>
  <c i="3" r="BE128"/>
  <c r="BE145"/>
  <c r="BE182"/>
  <c r="BE200"/>
  <c r="BE217"/>
  <c r="BE240"/>
  <c r="BE267"/>
  <c r="BE299"/>
  <c r="BE329"/>
  <c r="BE334"/>
  <c r="BE357"/>
  <c r="BE370"/>
  <c r="BE374"/>
  <c r="BE407"/>
  <c r="BE437"/>
  <c r="BE446"/>
  <c r="BE469"/>
  <c r="BE489"/>
  <c r="BK239"/>
  <c r="J239"/>
  <c r="J68"/>
  <c r="BK535"/>
  <c r="J535"/>
  <c r="J85"/>
  <c i="4" r="BE111"/>
  <c r="BE125"/>
  <c r="BE134"/>
  <c r="BE152"/>
  <c r="BE155"/>
  <c r="BE162"/>
  <c r="BE177"/>
  <c r="BE189"/>
  <c r="BE198"/>
  <c r="BE200"/>
  <c r="BE212"/>
  <c r="BE217"/>
  <c r="BE232"/>
  <c i="5" r="BE127"/>
  <c r="BE142"/>
  <c r="BE145"/>
  <c r="BE158"/>
  <c r="BE180"/>
  <c r="BE187"/>
  <c r="BE197"/>
  <c r="BE202"/>
  <c i="6" r="J56"/>
  <c r="BE102"/>
  <c r="BE123"/>
  <c r="BE155"/>
  <c r="BE163"/>
  <c r="BE172"/>
  <c r="BE176"/>
  <c r="BE198"/>
  <c r="BE204"/>
  <c i="7" r="J93"/>
  <c r="BE104"/>
  <c r="BE106"/>
  <c r="BE110"/>
  <c r="BE116"/>
  <c r="BE120"/>
  <c r="BE133"/>
  <c r="BE149"/>
  <c r="BE155"/>
  <c r="BE170"/>
  <c r="BE175"/>
  <c r="BE179"/>
  <c r="BE199"/>
  <c r="BE201"/>
  <c r="BE218"/>
  <c i="8" r="BE105"/>
  <c r="BE126"/>
  <c r="BE128"/>
  <c r="BE139"/>
  <c r="BE155"/>
  <c r="BE161"/>
  <c r="BE167"/>
  <c r="BE185"/>
  <c r="BE188"/>
  <c i="9" r="BE122"/>
  <c r="BE139"/>
  <c r="BE153"/>
  <c r="BE185"/>
  <c r="BE187"/>
  <c r="BE207"/>
  <c r="BE213"/>
  <c r="BE220"/>
  <c r="BE228"/>
  <c i="2" r="BE123"/>
  <c r="BE128"/>
  <c r="BE159"/>
  <c r="BE166"/>
  <c r="BE195"/>
  <c r="BE273"/>
  <c r="BE292"/>
  <c r="BE312"/>
  <c r="BE329"/>
  <c r="BE339"/>
  <c r="BE347"/>
  <c r="BE354"/>
  <c r="BE377"/>
  <c r="BE383"/>
  <c r="BE456"/>
  <c r="BE461"/>
  <c r="BE536"/>
  <c r="BK535"/>
  <c r="J535"/>
  <c r="J85"/>
  <c i="3" r="BE111"/>
  <c r="BE195"/>
  <c r="BE229"/>
  <c r="BE261"/>
  <c r="BE273"/>
  <c r="BE286"/>
  <c r="BE293"/>
  <c r="BE319"/>
  <c r="BE344"/>
  <c r="BE354"/>
  <c r="BE362"/>
  <c r="BE365"/>
  <c r="BE377"/>
  <c r="BE412"/>
  <c r="BE417"/>
  <c r="BE461"/>
  <c r="BE473"/>
  <c r="BE477"/>
  <c r="BE481"/>
  <c r="BE546"/>
  <c i="4" r="BE103"/>
  <c r="BE207"/>
  <c r="BE226"/>
  <c r="BE230"/>
  <c r="BK173"/>
  <c r="J173"/>
  <c r="J72"/>
  <c i="5" r="BE112"/>
  <c r="BE136"/>
  <c r="BE148"/>
  <c r="BE153"/>
  <c r="BE182"/>
  <c r="BE194"/>
  <c r="BE206"/>
  <c r="BK157"/>
  <c r="J157"/>
  <c r="J71"/>
  <c i="6" r="BE105"/>
  <c r="BE130"/>
  <c r="BE137"/>
  <c r="BE161"/>
  <c r="BE165"/>
  <c r="BE196"/>
  <c i="7" r="BE102"/>
  <c r="BE112"/>
  <c r="BE114"/>
  <c r="BE128"/>
  <c r="BE139"/>
  <c r="BE147"/>
  <c r="BE161"/>
  <c r="BE183"/>
  <c r="BE207"/>
  <c r="BE209"/>
  <c r="BE220"/>
  <c r="BE230"/>
  <c i="8" r="BE98"/>
  <c r="BE107"/>
  <c r="BE115"/>
  <c r="BE135"/>
  <c r="BE148"/>
  <c r="BE165"/>
  <c r="BE174"/>
  <c r="BE181"/>
  <c r="BE200"/>
  <c i="9" r="BE114"/>
  <c r="BE128"/>
  <c r="BE131"/>
  <c r="BE143"/>
  <c r="BE161"/>
  <c r="BE183"/>
  <c r="BE189"/>
  <c r="BE197"/>
  <c r="BE226"/>
  <c i="7" r="F41"/>
  <c i="1" r="BD64"/>
  <c i="8" r="J36"/>
  <c i="1" r="AW66"/>
  <c i="4" r="J36"/>
  <c i="1" r="AW59"/>
  <c i="2" r="F37"/>
  <c i="1" r="BB56"/>
  <c i="7" r="F38"/>
  <c i="1" r="BA64"/>
  <c i="8" r="F37"/>
  <c i="1" r="BB66"/>
  <c i="8" r="F38"/>
  <c i="1" r="BC66"/>
  <c i="3" r="F36"/>
  <c i="1" r="BA57"/>
  <c i="3" r="F38"/>
  <c i="1" r="BC57"/>
  <c i="3" r="F39"/>
  <c i="1" r="BD57"/>
  <c i="2" r="J36"/>
  <c i="1" r="AW56"/>
  <c i="5" r="F38"/>
  <c i="1" r="BC60"/>
  <c i="5" r="F36"/>
  <c i="1" r="BA60"/>
  <c i="9" r="F41"/>
  <c i="1" r="BD67"/>
  <c i="3" r="J36"/>
  <c i="1" r="AW57"/>
  <c i="7" r="J38"/>
  <c i="1" r="AW64"/>
  <c i="5" r="J36"/>
  <c i="1" r="AW60"/>
  <c i="9" r="F38"/>
  <c i="1" r="BA67"/>
  <c i="8" r="F39"/>
  <c i="1" r="BD66"/>
  <c i="2" r="F36"/>
  <c i="1" r="BA56"/>
  <c i="4" r="F36"/>
  <c i="1" r="BA59"/>
  <c i="2" r="F39"/>
  <c i="1" r="BD56"/>
  <c i="6" r="F36"/>
  <c i="1" r="BA63"/>
  <c i="6" r="F37"/>
  <c i="1" r="BB63"/>
  <c i="9" r="F40"/>
  <c i="1" r="BC67"/>
  <c i="4" r="F37"/>
  <c i="1" r="BB59"/>
  <c r="AS61"/>
  <c i="4" r="F38"/>
  <c i="1" r="BC59"/>
  <c i="6" r="F38"/>
  <c i="1" r="BC63"/>
  <c i="9" r="F39"/>
  <c i="1" r="BB67"/>
  <c i="4" r="F39"/>
  <c i="1" r="BD59"/>
  <c i="6" r="J36"/>
  <c i="1" r="AW63"/>
  <c i="9" r="J38"/>
  <c i="1" r="AW67"/>
  <c i="5" r="F37"/>
  <c i="1" r="BB60"/>
  <c i="3" r="F37"/>
  <c i="1" r="BB57"/>
  <c i="5" r="F39"/>
  <c i="1" r="BD60"/>
  <c i="2" r="F38"/>
  <c i="1" r="BC56"/>
  <c i="6" r="F39"/>
  <c i="1" r="BD63"/>
  <c i="7" r="F40"/>
  <c i="1" r="BC64"/>
  <c i="8" r="F36"/>
  <c i="1" r="BA66"/>
  <c i="7" r="F39"/>
  <c i="1" r="BB64"/>
  <c i="8" l="1" r="T95"/>
  <c r="R95"/>
  <c i="6" r="T95"/>
  <c r="P95"/>
  <c i="1" r="AU63"/>
  <c i="8" r="P95"/>
  <c i="1" r="AU66"/>
  <c i="5" r="R100"/>
  <c r="R99"/>
  <c r="P100"/>
  <c r="P99"/>
  <c i="1" r="AU60"/>
  <c i="4" r="P101"/>
  <c r="P100"/>
  <c i="1" r="AU59"/>
  <c i="3" r="P243"/>
  <c r="T243"/>
  <c i="9" r="R124"/>
  <c r="R99"/>
  <c r="P124"/>
  <c i="3" r="P109"/>
  <c r="P108"/>
  <c i="1" r="AU57"/>
  <c i="2" r="P243"/>
  <c r="T243"/>
  <c i="3" r="R109"/>
  <c i="7" r="R99"/>
  <c i="9" r="T124"/>
  <c r="T99"/>
  <c r="P99"/>
  <c i="1" r="AU67"/>
  <c i="3" r="R243"/>
  <c i="6" r="R113"/>
  <c r="R95"/>
  <c i="2" r="T108"/>
  <c i="3" r="T109"/>
  <c r="T108"/>
  <c i="4" r="R101"/>
  <c r="R100"/>
  <c i="8" r="BK113"/>
  <c r="J113"/>
  <c r="J68"/>
  <c i="2" r="R243"/>
  <c r="R108"/>
  <c i="7" r="T124"/>
  <c r="T99"/>
  <c r="P124"/>
  <c r="P99"/>
  <c i="1" r="AU64"/>
  <c i="2" r="P109"/>
  <c r="P108"/>
  <c i="1" r="AU56"/>
  <c i="2" r="BK243"/>
  <c r="J243"/>
  <c r="J69"/>
  <c i="3" r="BK243"/>
  <c r="J243"/>
  <c r="J69"/>
  <c r="BK528"/>
  <c r="J528"/>
  <c r="J82"/>
  <c i="5" r="BK100"/>
  <c r="J100"/>
  <c r="J64"/>
  <c i="6" r="J97"/>
  <c r="J65"/>
  <c r="BK100"/>
  <c r="J100"/>
  <c r="J66"/>
  <c r="BK113"/>
  <c r="J113"/>
  <c r="J68"/>
  <c i="7" r="BK124"/>
  <c r="J124"/>
  <c r="J70"/>
  <c i="8" r="BK96"/>
  <c r="J96"/>
  <c r="J64"/>
  <c r="J114"/>
  <c r="J69"/>
  <c i="6" r="J195"/>
  <c r="J73"/>
  <c i="7" r="BK100"/>
  <c r="J100"/>
  <c r="J68"/>
  <c i="8" r="BK194"/>
  <c r="J194"/>
  <c r="J72"/>
  <c i="2" r="BK109"/>
  <c r="J109"/>
  <c r="J64"/>
  <c i="4" r="BK101"/>
  <c r="J101"/>
  <c r="J64"/>
  <c i="6" r="J96"/>
  <c r="J64"/>
  <c i="2" r="BK528"/>
  <c r="J528"/>
  <c r="J82"/>
  <c i="8" r="BK100"/>
  <c r="J100"/>
  <c r="J66"/>
  <c i="9" r="J100"/>
  <c r="J68"/>
  <c i="3" r="BK109"/>
  <c r="J109"/>
  <c r="J64"/>
  <c i="9" r="J101"/>
  <c r="J69"/>
  <c r="BK124"/>
  <c r="J124"/>
  <c r="J70"/>
  <c i="1" r="BD58"/>
  <c r="BA58"/>
  <c r="AW58"/>
  <c r="BB65"/>
  <c r="AX65"/>
  <c r="BA55"/>
  <c i="2" r="J35"/>
  <c i="1" r="AV56"/>
  <c r="AT56"/>
  <c i="6" r="J35"/>
  <c i="1" r="AV63"/>
  <c r="AT63"/>
  <c i="6" r="F35"/>
  <c i="1" r="AZ63"/>
  <c i="5" r="F35"/>
  <c i="1" r="AZ60"/>
  <c r="BC58"/>
  <c r="AY58"/>
  <c i="3" r="F35"/>
  <c i="1" r="AZ57"/>
  <c i="9" r="J37"/>
  <c i="1" r="AV67"/>
  <c r="AT67"/>
  <c i="8" r="F35"/>
  <c i="1" r="AZ66"/>
  <c r="BA65"/>
  <c r="AW65"/>
  <c r="AU65"/>
  <c i="2" r="F35"/>
  <c i="1" r="AZ56"/>
  <c r="BD62"/>
  <c r="BD65"/>
  <c i="5" r="J35"/>
  <c i="1" r="AV60"/>
  <c r="AT60"/>
  <c r="BD55"/>
  <c r="AS54"/>
  <c r="BA62"/>
  <c r="BA61"/>
  <c r="AW61"/>
  <c i="4" r="F35"/>
  <c i="1" r="AZ59"/>
  <c r="BC55"/>
  <c r="AY55"/>
  <c i="4" r="J35"/>
  <c i="1" r="AV59"/>
  <c r="AT59"/>
  <c r="BC62"/>
  <c r="AY62"/>
  <c i="9" r="F37"/>
  <c i="1" r="AZ67"/>
  <c r="BC65"/>
  <c r="AY65"/>
  <c r="BB62"/>
  <c r="AX62"/>
  <c r="BB58"/>
  <c r="AX58"/>
  <c i="7" r="J37"/>
  <c i="1" r="AV64"/>
  <c r="AT64"/>
  <c r="AU62"/>
  <c r="AU61"/>
  <c r="BB55"/>
  <c r="AX55"/>
  <c i="8" r="J35"/>
  <c i="1" r="AV66"/>
  <c r="AT66"/>
  <c i="7" r="F37"/>
  <c i="1" r="AZ64"/>
  <c i="3" r="J35"/>
  <c i="1" r="AV57"/>
  <c r="AT57"/>
  <c i="3" l="1" r="R108"/>
  <c i="9" r="BK99"/>
  <c r="J99"/>
  <c i="6" r="BK95"/>
  <c r="J95"/>
  <c i="3" r="BK108"/>
  <c r="J108"/>
  <c r="J63"/>
  <c i="8" r="BK95"/>
  <c r="J95"/>
  <c r="J63"/>
  <c i="2" r="BK108"/>
  <c r="J108"/>
  <c r="J63"/>
  <c i="4" r="BK100"/>
  <c r="J100"/>
  <c i="5" r="BK99"/>
  <c r="J99"/>
  <c i="7" r="BK99"/>
  <c r="J99"/>
  <c r="J67"/>
  <c i="1" r="BD61"/>
  <c r="AZ65"/>
  <c r="AV65"/>
  <c r="AT65"/>
  <c r="AU58"/>
  <c r="AZ58"/>
  <c r="AV58"/>
  <c r="AT58"/>
  <c r="BA54"/>
  <c r="W30"/>
  <c r="AZ62"/>
  <c r="AZ61"/>
  <c r="AV61"/>
  <c r="AT61"/>
  <c i="4" r="J32"/>
  <c i="1" r="AG59"/>
  <c r="AN59"/>
  <c i="9" r="J34"/>
  <c i="1" r="AG67"/>
  <c r="AN67"/>
  <c r="AW55"/>
  <c r="AW62"/>
  <c i="5" r="J32"/>
  <c i="1" r="AG60"/>
  <c r="AN60"/>
  <c i="6" r="J32"/>
  <c i="1" r="AG63"/>
  <c r="AN63"/>
  <c r="BB61"/>
  <c r="AX61"/>
  <c r="AZ55"/>
  <c r="AV55"/>
  <c r="AU55"/>
  <c r="BC61"/>
  <c r="AY61"/>
  <c i="5" l="1" r="J41"/>
  <c i="6" r="J63"/>
  <c i="4" r="J63"/>
  <c i="5" r="J63"/>
  <c i="9" r="J43"/>
  <c r="J67"/>
  <c i="6" r="J41"/>
  <c i="4" r="J41"/>
  <c i="1" r="BD54"/>
  <c r="W33"/>
  <c r="AU54"/>
  <c r="BB54"/>
  <c r="W31"/>
  <c r="BC54"/>
  <c r="W32"/>
  <c r="AW54"/>
  <c r="AK30"/>
  <c i="3" r="J32"/>
  <c i="1" r="AG57"/>
  <c r="AN57"/>
  <c r="AZ54"/>
  <c r="W29"/>
  <c r="AV62"/>
  <c r="AT62"/>
  <c r="AG58"/>
  <c r="AN58"/>
  <c i="7" r="J34"/>
  <c i="1" r="AG64"/>
  <c r="AN64"/>
  <c r="AT55"/>
  <c i="8" r="J32"/>
  <c i="1" r="AG66"/>
  <c r="AN66"/>
  <c i="2" r="J32"/>
  <c i="1" r="AG56"/>
  <c r="AN56"/>
  <c i="8" l="1" r="J41"/>
  <c i="3" r="J41"/>
  <c i="7" r="J43"/>
  <c i="2" r="J41"/>
  <c i="1" r="AV54"/>
  <c r="AK29"/>
  <c r="AG65"/>
  <c r="AN65"/>
  <c r="AG55"/>
  <c r="AN55"/>
  <c r="AY54"/>
  <c r="AX54"/>
  <c r="AG62"/>
  <c r="AG61"/>
  <c r="AN61"/>
  <c l="1" r="AN62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<sst xmlns="http://schemas.openxmlformats.org/spreadsheetml/2006/main">
  <si>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</si>
  <si>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</si>
  <si>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</si>
  <si>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</si>
  <si>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</si>
  <si>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{74a51aa9-3712-47cf-9e3f-54fb2d9c8974}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</si>
  <si>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</si>
  <si>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</si>
  <si>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</si>
  <si>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</si>
  <si>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</si>
  <si>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</si>
  <si>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</si>
  <si>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</si>
  <si>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14012026_VZ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</si>
  <si>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</si>
  <si>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</si>
  <si>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IROP výzva 37 (ZŠ Hornická)</t>
  </si>
  <si>
    <t>KSO:</t>
  </si>
  <si>
    <t/>
  </si>
  <si>
    <t>CC-CZ:</t>
  </si>
  <si>
    <t>Místo:</t>
  </si>
  <si>
    <t xml:space="preserve"> ZŠ Hornická, Chomutov</t>
  </si>
  <si>
    <t>Datum:</t>
  </si>
  <si>
    <t>29. 1. 2026</t>
  </si>
  <si>
    <t>Zadavatel:</t>
  </si>
  <si>
    <t>IČ:</t>
  </si>
  <si>
    <t>Statutární město Chomutov</t>
  </si>
  <si>
    <t>DIČ:</t>
  </si>
  <si>
    <t>Účastník:</t>
  </si>
  <si>
    <t>Vyplň údaj</t>
  </si>
  <si>
    <t>Projektant:</t>
  </si>
  <si>
    <t>CZECHOTEC Engineering spol. s.r.o.</t>
  </si>
  <si>
    <t>True</t>
  </si>
  <si>
    <t>Zpracovatel:</t>
  </si>
  <si>
    <t>Miroslav Dostál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</si>
  <si>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</si>
  <si>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</si>
  <si>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</si>
  <si>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</si>
  <si>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</si>
  <si>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</si>
  <si>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</si>
  <si>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</si>
  <si>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</si>
  <si>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</si>
  <si>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</si>
  <si>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</si>
  <si>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</si>
  <si>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</si>
  <si>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</si>
  <si>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</si>
  <si>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</si>
  <si>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</si>
  <si>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</si>
  <si>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</si>
  <si>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</si>
  <si>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</si>
  <si>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</si>
  <si>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</si>
  <si>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</si>
  <si>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</si>
  <si>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</si>
  <si>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</si>
  <si>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</si>
  <si>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</si>
  <si>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</si>
  <si>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</si>
  <si>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</si>
  <si>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</si>
  <si>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</si>
  <si>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</si>
  <si>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</si>
  <si>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</si>
  <si>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</si>
  <si>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</si>
  <si>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1-2023</t>
  </si>
  <si>
    <t>Architektonicko stavební řešení</t>
  </si>
  <si>
    <t>STA</t>
  </si>
  <si>
    <t>1</t>
  </si>
  <si>
    <t>{11092584-34bd-4810-a007-c17bea2a0c9d}</t>
  </si>
  <si>
    <t>2</t>
  </si>
  <si>
    <t>/</t>
  </si>
  <si>
    <t>SO-01</t>
  </si>
  <si>
    <t>Učebna CIZÍ JAZYK s využitím IT č.m.90</t>
  </si>
  <si>
    <t>Soupis</t>
  </si>
  <si>
    <t>{088b36b3-cf24-43d0-a01f-99db13796de3}</t>
  </si>
  <si>
    <t>SO-02</t>
  </si>
  <si>
    <t>Učebna PŘÍRODNÍ VĚDY s využitím IT č.m.69</t>
  </si>
  <si>
    <t>{ecd833df-da6c-4d58-9a06-e69bab23be8b}</t>
  </si>
  <si>
    <t>2-2023</t>
  </si>
  <si>
    <t>Strukturovaná kabeláž</t>
  </si>
  <si>
    <t>{85576533-3daf-4734-9df5-c804fee0cedd}</t>
  </si>
  <si>
    <t>{5d6183f6-aa79-462d-8df7-234e1de00550}</t>
  </si>
  <si>
    <t>{229cb9b1-c474-4683-a10a-24c8cb8e0b1d}</t>
  </si>
  <si>
    <t>3-2023</t>
  </si>
  <si>
    <t>Silnoproudá elektrotechnika</t>
  </si>
  <si>
    <t>{41ba9544-aaa6-4e4b-8793-e3c9c7e31a1b}</t>
  </si>
  <si>
    <t>{a6599bc2-02bb-4142-8436-753355d1b49c}</t>
  </si>
  <si>
    <t>3</t>
  </si>
  <si>
    <t>###NOINSERT###</t>
  </si>
  <si>
    <t>Učebna CIZÍ JAZYK s využitím IT č.m.90 materiál</t>
  </si>
  <si>
    <t>{82fc8e66-8c62-46d3-88b3-8c9996e8170f}</t>
  </si>
  <si>
    <t>{f675fb25-3374-462d-ba5c-7440fca75aa6}</t>
  </si>
  <si>
    <t>Učebna PŘÍRODNÍ VĚDY s využitím IT č.m.69 materiál</t>
  </si>
  <si>
    <t>{26a3cfd2-ea68-4b61-b51c-8159a89899fd}</t>
  </si>
  <si>
    <t>KRYCÍ LIST SOUPISU PRACÍ</t>
  </si>
  <si>
    <t>Objekt:</t>
  </si>
  <si>
    <t>1-2023 - Architektonicko stavební řešení</t>
  </si>
  <si>
    <t>Soupis:</t>
  </si>
  <si>
    <t>SO-01 - Učebna CIZÍ JAZYK s využitím IT č.m.90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</si>
  <si>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</si>
  <si>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</si>
  <si>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</si>
  <si>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</si>
  <si>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</si>
  <si>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</si>
  <si>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</si>
  <si>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</si>
  <si>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</si>
  <si>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</si>
  <si>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</si>
  <si>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</si>
  <si>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</si>
  <si>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</si>
  <si>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</si>
  <si>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</si>
  <si>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</si>
  <si>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</si>
  <si>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</si>
  <si>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</si>
  <si>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</si>
  <si>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</si>
  <si>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</si>
  <si>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</si>
  <si>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</si>
  <si>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</si>
  <si>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</si>
  <si>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</si>
  <si>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</si>
  <si>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</si>
  <si>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</si>
  <si>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</si>
  <si>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</si>
  <si>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</si>
  <si>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</si>
  <si>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</si>
  <si>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</si>
  <si>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</si>
  <si>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</si>
  <si>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</si>
  <si>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</si>
  <si>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</si>
  <si>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</si>
  <si>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</si>
  <si>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</si>
  <si>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</si>
  <si>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619991011</t>
  </si>
  <si>
    <t>Obalení samostatných konstrukcí a prvků PE fólií</t>
  </si>
  <si>
    <t>m2</t>
  </si>
  <si>
    <t>CS ÚRS 2025 02</t>
  </si>
  <si>
    <t>4</t>
  </si>
  <si>
    <t>748993408</t>
  </si>
  <si>
    <t>PP</t>
  </si>
  <si>
    <t>Zakrytí vnitřních ploch před znečištěním PE fólií včetně pozdějšího odkrytí samostatných konstrukcí a prvků</t>
  </si>
  <si>
    <t>Online PSC</t>
  </si>
  <si>
    <t>https://podminky.urs.cz/item/CS_URS_2025_02/619991011</t>
  </si>
  <si>
    <t>VV</t>
  </si>
  <si>
    <t>"okna" 6,54*2,04</t>
  </si>
  <si>
    <t>"dveře" 0,9*1,97</t>
  </si>
  <si>
    <t>"parapet" 0,35*6,54</t>
  </si>
  <si>
    <t>Součet</t>
  </si>
  <si>
    <t>611325412</t>
  </si>
  <si>
    <t>Oprava vnitřní vápenocementové hladké omítky tl do 20 mm stropů v rozsahu plochy přes 10 do 30 %</t>
  </si>
  <si>
    <t>1683282289</t>
  </si>
  <si>
    <t>Oprava vápenocementové omítky vnitřních ploch hladké, tl. do 20 mm stropů, v rozsahu opravované plochy přes 10 do 30%</t>
  </si>
  <si>
    <t>https://podminky.urs.cz/item/CS_URS_2025_02/611325412</t>
  </si>
  <si>
    <t>61,74"viz PD"</t>
  </si>
  <si>
    <t>611131121</t>
  </si>
  <si>
    <t>Penetrační disperzní nátěr vnitřních stropů nanášený ručně</t>
  </si>
  <si>
    <t>305309880</t>
  </si>
  <si>
    <t>Podkladní a spojovací vrstva vnitřních omítaných ploch penetrace disperzní nanášená ručně stropů</t>
  </si>
  <si>
    <t>https://podminky.urs.cz/item/CS_URS_2025_02/611131121</t>
  </si>
  <si>
    <t>611142001</t>
  </si>
  <si>
    <t>Pletivo sklovláknité vnitřních stropů vtlačené do tmelu</t>
  </si>
  <si>
    <t>-777754032</t>
  </si>
  <si>
    <t>Pletivo vnitřních ploch v ploše nebo pruzích, na plném podkladu sklovláknité vtlačené do tmelu včetně tmelu stropů</t>
  </si>
  <si>
    <t>https://podminky.urs.cz/item/CS_URS_2025_02/611142001</t>
  </si>
  <si>
    <t>5</t>
  </si>
  <si>
    <t>611311131</t>
  </si>
  <si>
    <t>Vápenný štuk vnitřních rovných stropů tloušťky do 3 mm</t>
  </si>
  <si>
    <t>260552511</t>
  </si>
  <si>
    <t>Vápenný štuk vnitřních ploch tloušťky do 3 mm vodorovných konstrukcí stropů rovných</t>
  </si>
  <si>
    <t>https://podminky.urs.cz/item/CS_URS_2025_02/611311131</t>
  </si>
  <si>
    <t>612131101</t>
  </si>
  <si>
    <t>Cementový postřik vnitřních stěn nanášený celoplošně ručně</t>
  </si>
  <si>
    <t>1667883249</t>
  </si>
  <si>
    <t>Podkladní a spojovací vrstva vnitřních omítaných ploch cementový postřik nanášený ručně celoplošně stěn</t>
  </si>
  <si>
    <t>https://podminky.urs.cz/item/CS_URS_2025_02/612131101</t>
  </si>
  <si>
    <t>(0,63+0,12+5,55+0,12+1,62+0,12+0,92+7,42+1,2+0,27+1,33+0,27+5,56+0,27+0,63+6,54)*2,98</t>
  </si>
  <si>
    <t>"odpočet dveří" -0,9*1,97</t>
  </si>
  <si>
    <t>"odpočet oken" -6,54*2,04</t>
  </si>
  <si>
    <t>7</t>
  </si>
  <si>
    <t>612321121</t>
  </si>
  <si>
    <t>Vápenocementová omítka hladká jednovrstvá vnitřních stěn nanášená ručně</t>
  </si>
  <si>
    <t>-1413337902</t>
  </si>
  <si>
    <t>Omítka vápenocementová vnitřních ploch nanášená ručně jednovrstvá, tloušťky do 10 mm hladká svislých konstrukcí stěn</t>
  </si>
  <si>
    <t>https://podminky.urs.cz/item/CS_URS_2025_02/612321121</t>
  </si>
  <si>
    <t>8</t>
  </si>
  <si>
    <t>612321191</t>
  </si>
  <si>
    <t>Příplatek k vápenocementové omítce vnitřních stěn za každých dalších 5 mm tloušťky ručně</t>
  </si>
  <si>
    <t>-632617411</t>
  </si>
  <si>
    <t>Omítka vápenocementová vnitřních ploch nanášená ručně Příplatek k cenám za každých dalších i započatých 5 mm tloušťky omítky přes 10 mm stěn</t>
  </si>
  <si>
    <t>https://podminky.urs.cz/item/CS_URS_2025_02/612321191</t>
  </si>
  <si>
    <t>9</t>
  </si>
  <si>
    <t>612131121</t>
  </si>
  <si>
    <t>Penetrační disperzní nátěr vnitřních stěn nanášený ručně</t>
  </si>
  <si>
    <t>681405374</t>
  </si>
  <si>
    <t>Podkladní a spojovací vrstva vnitřních omítaných ploch penetrace disperzní nanášená ručně stěn</t>
  </si>
  <si>
    <t>https://podminky.urs.cz/item/CS_URS_2025_02/612131121</t>
  </si>
  <si>
    <t>10</t>
  </si>
  <si>
    <t>612311131</t>
  </si>
  <si>
    <t>Vápenný štuk vnitřních stěn tloušťky do 3 mm</t>
  </si>
  <si>
    <t>-914919356</t>
  </si>
  <si>
    <t>Vápenný štuk vnitřních ploch tloušťky do 3 mm svislých konstrukcí stěn</t>
  </si>
  <si>
    <t>https://podminky.urs.cz/item/CS_URS_2025_02/612311131</t>
  </si>
  <si>
    <t>11</t>
  </si>
  <si>
    <t>612315111</t>
  </si>
  <si>
    <t>Vápenná hladká omítka rýh ve stěnách š do 150 mm</t>
  </si>
  <si>
    <t>1685059200</t>
  </si>
  <si>
    <t>Vápenná omítka rýh hladká ve stěnách, šířky rýhy do 150 mm</t>
  </si>
  <si>
    <t>https://podminky.urs.cz/item/CS_URS_2025_02/612315111</t>
  </si>
  <si>
    <t>612135101</t>
  </si>
  <si>
    <t>Hrubá výplň rýh ve stěnách maltou jakékoli šířky rýhy</t>
  </si>
  <si>
    <t>-291112676</t>
  </si>
  <si>
    <t>Hrubá výplň rýh maltou jakékoli šířky rýhy ve stěnách</t>
  </si>
  <si>
    <t>https://podminky.urs.cz/item/CS_URS_2025_02/612135101</t>
  </si>
  <si>
    <t>13</t>
  </si>
  <si>
    <t>612315112</t>
  </si>
  <si>
    <t>Vápenná hladká omítka rýh ve stěnách š přes 150 do 300 mm</t>
  </si>
  <si>
    <t>-1515605021</t>
  </si>
  <si>
    <t>Vápenná omítka rýh hladká ve stěnách, šířky rýhy přes 150 do 300 mm</t>
  </si>
  <si>
    <t>https://podminky.urs.cz/item/CS_URS_2025_02/612315112</t>
  </si>
  <si>
    <t>14</t>
  </si>
  <si>
    <t>619995001</t>
  </si>
  <si>
    <t>Začištění omítek kolem oken, dveří, podlah nebo obkladů</t>
  </si>
  <si>
    <t>m</t>
  </si>
  <si>
    <t>1347610890</t>
  </si>
  <si>
    <t>Začištění omítek (s dodáním hmot) kolem oken, dveří, podlah, obkladů apod.</t>
  </si>
  <si>
    <t>https://podminky.urs.cz/item/CS_URS_2025_02/619995001</t>
  </si>
  <si>
    <t>"obklady" 2+1,62+2</t>
  </si>
  <si>
    <t>"okna" (6,54+2,04)*2</t>
  </si>
  <si>
    <t>"dveře" 1,97+1+1,97</t>
  </si>
  <si>
    <t>15</t>
  </si>
  <si>
    <t>64294.11R</t>
  </si>
  <si>
    <t>Repase stávajících zárubní 900x1970 včetně nátěru</t>
  </si>
  <si>
    <t>ks</t>
  </si>
  <si>
    <t>vlastní</t>
  </si>
  <si>
    <t>-770242360</t>
  </si>
  <si>
    <t>P</t>
  </si>
  <si>
    <t>Poznámka k položce:_x000d_
Natřeno ve 3 vrstvách bílou barvou, RAL 9001/9003</t>
  </si>
  <si>
    <t>Ostatní konstrukce a práce, bourání</t>
  </si>
  <si>
    <t>16</t>
  </si>
  <si>
    <t>949101111</t>
  </si>
  <si>
    <t>Lešení pomocné pro objekty pozemních staveb s lešeňovou podlahou v do 1,9 m zatížení do 150 kg/m2</t>
  </si>
  <si>
    <t>-1409085021</t>
  </si>
  <si>
    <t>Lešení pomocné pracovní pro objekty pozemních staveb pro zatížení do 150 kg/m2, o výšce lešeňové podlahy do 1,9 m</t>
  </si>
  <si>
    <t>https://podminky.urs.cz/item/CS_URS_2025_02/949101111</t>
  </si>
  <si>
    <t>"učebna dle PD" 61,74</t>
  </si>
  <si>
    <t>17</t>
  </si>
  <si>
    <t>952901111</t>
  </si>
  <si>
    <t>Vyčištění budov bytové a občanské výstavby při výšce podlaží do 4 m</t>
  </si>
  <si>
    <t>-225094019</t>
  </si>
  <si>
    <t>Vyčištění budov nebo objektů před předáním do užívání budov bytové nebo občanské výstavby, světlé výšky podlaží do 4 m</t>
  </si>
  <si>
    <t>https://podminky.urs.cz/item/CS_URS_2025_02/952901111</t>
  </si>
  <si>
    <t>18</t>
  </si>
  <si>
    <t>965046111</t>
  </si>
  <si>
    <t>Broušení stávajících betonových podlah úběr do 3 mm</t>
  </si>
  <si>
    <t>109354700</t>
  </si>
  <si>
    <t>https://podminky.urs.cz/item/CS_URS_2025_02/965046111</t>
  </si>
  <si>
    <t>19</t>
  </si>
  <si>
    <t>978013191</t>
  </si>
  <si>
    <t>Otlučení (osekání) vnitřní vápenné nebo vápenocementové omítky stěn v rozsahu přes 50 do 100 %</t>
  </si>
  <si>
    <t>1350236515</t>
  </si>
  <si>
    <t>Otlučení vápenných nebo vápenocementových omítek vnitřních ploch stěn s vyškrabáním spar, s očištěním zdiva, v rozsahu přes 50 do 100 %</t>
  </si>
  <si>
    <t>https://podminky.urs.cz/item/CS_URS_2025_02/978013191</t>
  </si>
  <si>
    <t>20</t>
  </si>
  <si>
    <t>978035117</t>
  </si>
  <si>
    <t>Odstranění tenkovrstvé omítky tl do 2 mm obroušením v rozsahu přes 50 do 100 %</t>
  </si>
  <si>
    <t>-1042357243</t>
  </si>
  <si>
    <t>Odstranění tenkovrstvých omítek nebo štuku tloušťky do 2 mm obroušením, rozsahu přes 50 do 100%</t>
  </si>
  <si>
    <t>https://podminky.urs.cz/item/CS_URS_2025_02/978035117</t>
  </si>
  <si>
    <t>997</t>
  </si>
  <si>
    <t>Přesun sutě</t>
  </si>
  <si>
    <t>997013212</t>
  </si>
  <si>
    <t>Vnitrostaveništní doprava suti a vybouraných hmot pro budovy v přes 6 do 9 m ručně</t>
  </si>
  <si>
    <t>t</t>
  </si>
  <si>
    <t>1890515079</t>
  </si>
  <si>
    <t>Vnitrostaveništní doprava suti a vybouraných hmot vodorovně do 50 m s naložením ručně pro budovy a haly výšky přes 6 do 9 m</t>
  </si>
  <si>
    <t>https://podminky.urs.cz/item/CS_URS_2025_02/997013212</t>
  </si>
  <si>
    <t>22</t>
  </si>
  <si>
    <t>997013501</t>
  </si>
  <si>
    <t>Odvoz suti a vybouraných hmot na skládku nebo meziskládku do 1 km se složením</t>
  </si>
  <si>
    <t>-1693852843</t>
  </si>
  <si>
    <t>Odvoz suti a vybouraných hmot na skládku nebo meziskládku se složením, na vzdálenost do 1 km</t>
  </si>
  <si>
    <t>https://podminky.urs.cz/item/CS_URS_2025_02/997013501</t>
  </si>
  <si>
    <t>23</t>
  </si>
  <si>
    <t>997013509</t>
  </si>
  <si>
    <t>Příplatek k odvozu suti a vybouraných hmot na skládku ZKD 1 km přes 1 km</t>
  </si>
  <si>
    <t>-1579167943</t>
  </si>
  <si>
    <t>Odvoz suti a vybouraných hmot na skládku nebo meziskládku se složením, na vzdálenost Příplatek k ceně za každý další započatý 1 km přes 1 km</t>
  </si>
  <si>
    <t>https://podminky.urs.cz/item/CS_URS_2025_02/997013509</t>
  </si>
  <si>
    <t>10"km"*4,044</t>
  </si>
  <si>
    <t>24</t>
  </si>
  <si>
    <t>997013609</t>
  </si>
  <si>
    <t>Poplatek za uložení na skládce (skládkovné) stavebního odpadu ze směsí nebo oddělených frakcí betonu, cihel a keramických výrobků kód odpadu 17 01 07</t>
  </si>
  <si>
    <t>1474302522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</si>
  <si>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</si>
  <si>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https://podminky.urs.cz/item/CS_URS_2025_02/997013609</t>
  </si>
  <si>
    <t>25</t>
  </si>
  <si>
    <t>99701R</t>
  </si>
  <si>
    <t>Pronájem kontejneru</t>
  </si>
  <si>
    <t>kpl</t>
  </si>
  <si>
    <t>816738498</t>
  </si>
  <si>
    <t>998</t>
  </si>
  <si>
    <t>Přesun hmot</t>
  </si>
  <si>
    <t>26</t>
  </si>
  <si>
    <t>998011002</t>
  </si>
  <si>
    <t>Přesun hmot pro budovy zděné v přes 6 do 12 m</t>
  </si>
  <si>
    <t>39015185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</si>
  <si>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</si>
  <si>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https://podminky.urs.cz/item/CS_URS_2025_02/998011002</t>
  </si>
  <si>
    <t>PSV</t>
  </si>
  <si>
    <t>Práce a dodávky PSV</t>
  </si>
  <si>
    <t>721</t>
  </si>
  <si>
    <t>Zdravotechnika - vnitřní kanalizace</t>
  </si>
  <si>
    <t>27</t>
  </si>
  <si>
    <t>721194104</t>
  </si>
  <si>
    <t>Vyvedení a upevnění odpadních výpustek DN 40</t>
  </si>
  <si>
    <t>kus</t>
  </si>
  <si>
    <t>-498044103</t>
  </si>
  <si>
    <t>Vyměření přípojek na potrubí vyvedení a upevnění odpadních výpustek DN 40</t>
  </si>
  <si>
    <t>https://podminky.urs.cz/item/CS_URS_2025_02/721194104</t>
  </si>
  <si>
    <t>28</t>
  </si>
  <si>
    <t>721290111</t>
  </si>
  <si>
    <t>Zkouška těsnosti potrubí kanalizace vodou DN do 125</t>
  </si>
  <si>
    <t>-778439223</t>
  </si>
  <si>
    <t>Zkouška těsnosti kanalizace v objektech vodou do DN 125</t>
  </si>
  <si>
    <t>https://podminky.urs.cz/item/CS_URS_2025_02/721290111</t>
  </si>
  <si>
    <t>29</t>
  </si>
  <si>
    <t>998721102</t>
  </si>
  <si>
    <t>Přesun hmot tonážní pro vnitřní kanalizaci v objektech v přes 6 do 12 m</t>
  </si>
  <si>
    <t>1242343377</t>
  </si>
  <si>
    <t>Přesun hmot pro vnitřní kanalizaci stanovený z hmotnosti přesunovaného materiálu vodorovná dopravní vzdálenost do 50 m základní v objektech výšky přes 6 do 12 m</t>
  </si>
  <si>
    <t>https://podminky.urs.cz/item/CS_URS_2025_02/998721102</t>
  </si>
  <si>
    <t>722</t>
  </si>
  <si>
    <t>Zdravotechnika - vnitřní vodovod</t>
  </si>
  <si>
    <t>30</t>
  </si>
  <si>
    <t>722171933</t>
  </si>
  <si>
    <t>Potrubí plastové výměna trub nebo tvarovek D přes 20 do 25 mm</t>
  </si>
  <si>
    <t>1814639261</t>
  </si>
  <si>
    <t>Výměna trubky, tvarovky, vsazení odbočky na rozvodech vody z plastů D přes 20 do 25 mm</t>
  </si>
  <si>
    <t>https://podminky.urs.cz/item/CS_URS_2025_02/722171933</t>
  </si>
  <si>
    <t>31</t>
  </si>
  <si>
    <t>722174912</t>
  </si>
  <si>
    <t>Potrubí plastové sestavení rozvodů D přes 16 do 20 mm</t>
  </si>
  <si>
    <t>760128627</t>
  </si>
  <si>
    <t>Sestavení rozvodů vody D přes 16 do 20 mm</t>
  </si>
  <si>
    <t>https://podminky.urs.cz/item/CS_URS_2025_02/722174912</t>
  </si>
  <si>
    <t>32</t>
  </si>
  <si>
    <t>M</t>
  </si>
  <si>
    <t>28615133</t>
  </si>
  <si>
    <t>trubka palstová PPR vodovodní PN 16 D 20mm</t>
  </si>
  <si>
    <t>206898002</t>
  </si>
  <si>
    <t>2*1,03 "Přepočtené koeficientem množství</t>
  </si>
  <si>
    <t>33</t>
  </si>
  <si>
    <t>722190401</t>
  </si>
  <si>
    <t>Vyvedení a upevnění výpustku DN do 25</t>
  </si>
  <si>
    <t>2008951698</t>
  </si>
  <si>
    <t>Zřízení přípojek na potrubí vyvedení a upevnění výpustek do DN 25</t>
  </si>
  <si>
    <t>https://podminky.urs.cz/item/CS_URS_2025_02/722190401</t>
  </si>
  <si>
    <t>34</t>
  </si>
  <si>
    <t>722190901</t>
  </si>
  <si>
    <t>Uzavření nebo otevření vodovodního potrubí při opravách</t>
  </si>
  <si>
    <t>1848361237</t>
  </si>
  <si>
    <t>Opravy ostatní uzavření nebo otevření vodovodního potrubí při opravách včetně vypuštění a napuštění</t>
  </si>
  <si>
    <t>https://podminky.urs.cz/item/CS_URS_2025_02/722190901</t>
  </si>
  <si>
    <t>35</t>
  </si>
  <si>
    <t>722220111</t>
  </si>
  <si>
    <t>Nástěnka pro výtokový ventil G 1/2" s jedním závitem</t>
  </si>
  <si>
    <t>550634232</t>
  </si>
  <si>
    <t>Armatury s jedním závitem nástěnky pro výtokový ventil G 1/2"</t>
  </si>
  <si>
    <t>https://podminky.urs.cz/item/CS_URS_2025_02/722220111</t>
  </si>
  <si>
    <t>36</t>
  </si>
  <si>
    <t>722290246</t>
  </si>
  <si>
    <t>Zkouška těsnosti vodovodního potrubí plastového DN do 40</t>
  </si>
  <si>
    <t>1459927440</t>
  </si>
  <si>
    <t>Zkoušky, proplach a desinfekce vodovodního potrubí zkoušky těsnosti vodovodního potrubí plastového do DN 40</t>
  </si>
  <si>
    <t>https://podminky.urs.cz/item/CS_URS_2025_02/722290246</t>
  </si>
  <si>
    <t>37</t>
  </si>
  <si>
    <t>998722102</t>
  </si>
  <si>
    <t>Přesun hmot tonážní pro vnitřní vodovod v objektech v přes 6 do 12 m</t>
  </si>
  <si>
    <t>1090125967</t>
  </si>
  <si>
    <t>Přesun hmot pro vnitřní vodovod stanovený z hmotnosti přesunovaného materiálu vodorovná dopravní vzdálenost do 50 m základní v objektech výšky přes 6 do 12 m</t>
  </si>
  <si>
    <t>https://podminky.urs.cz/item/CS_URS_2025_02/998722102</t>
  </si>
  <si>
    <t>725</t>
  </si>
  <si>
    <t>Zdravotechnika - zařizovací předměty</t>
  </si>
  <si>
    <t>38</t>
  </si>
  <si>
    <t>725210821</t>
  </si>
  <si>
    <t>Demontáž umyvadel bez výtokových armatur</t>
  </si>
  <si>
    <t>soubor</t>
  </si>
  <si>
    <t>975039607</t>
  </si>
  <si>
    <t>Demontáž umyvadel bez výtokových armatur umyvadel</t>
  </si>
  <si>
    <t>https://podminky.urs.cz/item/CS_URS_2025_02/725210821</t>
  </si>
  <si>
    <t>39</t>
  </si>
  <si>
    <t>725211604</t>
  </si>
  <si>
    <t>Umyvadlo keramické bílé šířky 650 mm bez krytu na sifon připevněné na stěnu šrouby</t>
  </si>
  <si>
    <t>1704827940</t>
  </si>
  <si>
    <t>Umyvadla keramická bílá bez výtokových armatur připevněná na stěnu šrouby bez sloupu nebo krytu na sifon, šířka umyvadla 650 mm</t>
  </si>
  <si>
    <t>https://podminky.urs.cz/item/CS_URS_2025_02/725211604</t>
  </si>
  <si>
    <t>40</t>
  </si>
  <si>
    <t>725291511</t>
  </si>
  <si>
    <t>Doplňky zařízení koupelen a záchodů plastové dávkovač tekutého mýdla na 350 ml</t>
  </si>
  <si>
    <t>CS ÚRS 2023 02</t>
  </si>
  <si>
    <t>-69062995</t>
  </si>
  <si>
    <t>https://podminky.urs.cz/item/CS_URS_2023_02/725291511</t>
  </si>
  <si>
    <t>41</t>
  </si>
  <si>
    <t>725291631</t>
  </si>
  <si>
    <t>Doplňky zařízení koupelen a záchodů nerezové zásobník papírových ručníků</t>
  </si>
  <si>
    <t>-1484448550</t>
  </si>
  <si>
    <t>https://podminky.urs.cz/item/CS_URS_2023_02/725291631</t>
  </si>
  <si>
    <t>42</t>
  </si>
  <si>
    <t>725531101</t>
  </si>
  <si>
    <t>Elektrický ohřívač zásobníkový přepadový beztlakový 5 l / 2 kW</t>
  </si>
  <si>
    <t>-680724382</t>
  </si>
  <si>
    <t>Elektrické ohřívače zásobníkové beztlakové přepadové objem nádrže (příkon) 5 l (2,0 kW)</t>
  </si>
  <si>
    <t>https://podminky.urs.cz/item/CS_URS_2025_02/725531101</t>
  </si>
  <si>
    <t>43</t>
  </si>
  <si>
    <t>725820801</t>
  </si>
  <si>
    <t>Demontáž baterie nástěnné do G 3 / 4</t>
  </si>
  <si>
    <t>191893662</t>
  </si>
  <si>
    <t>Demontáž baterií nástěnných do G 3/4</t>
  </si>
  <si>
    <t>https://podminky.urs.cz/item/CS_URS_2025_02/725820801</t>
  </si>
  <si>
    <t>44</t>
  </si>
  <si>
    <t>725822613</t>
  </si>
  <si>
    <t>Baterie umyvadlová stojánková páková s výpustí</t>
  </si>
  <si>
    <t>752066384</t>
  </si>
  <si>
    <t>Baterie umyvadlové stojánkové pákové s výpustí</t>
  </si>
  <si>
    <t>https://podminky.urs.cz/item/CS_URS_2025_02/725822613</t>
  </si>
  <si>
    <t>Poznámka k položce:_x000d_
maximální průtok vody 6 litrů/min;</t>
  </si>
  <si>
    <t>45</t>
  </si>
  <si>
    <t>725861102</t>
  </si>
  <si>
    <t>Zápachová uzávěrka pro umyvadla DN 40</t>
  </si>
  <si>
    <t>978141938</t>
  </si>
  <si>
    <t>Zápachové uzávěrky zařizovacích předmětů pro umyvadla DN 40</t>
  </si>
  <si>
    <t>https://podminky.urs.cz/item/CS_URS_2025_02/725861102</t>
  </si>
  <si>
    <t>46</t>
  </si>
  <si>
    <t>998725102</t>
  </si>
  <si>
    <t>Přesun hmot tonážní pro zařizovací předměty v objektech v přes 6 do 12 m</t>
  </si>
  <si>
    <t>-1777910625</t>
  </si>
  <si>
    <t>Přesun hmot pro zařizovací předměty stanovený z hmotnosti přesunovaného materiálu vodorovná dopravní vzdálenost do 50 m základní v objektech výšky přes 6 do 12 m</t>
  </si>
  <si>
    <t>https://podminky.urs.cz/item/CS_URS_2025_02/998725102</t>
  </si>
  <si>
    <t>734</t>
  </si>
  <si>
    <t>Ústřední vytápění - armatury</t>
  </si>
  <si>
    <t>47</t>
  </si>
  <si>
    <t>734222811</t>
  </si>
  <si>
    <t>Ventil závitový termostatický přímý G 3/8 PN 16 do 110°C s ruční hlavou chromovaný</t>
  </si>
  <si>
    <t>-294981508</t>
  </si>
  <si>
    <t>Ventily regulační závitové termostatické s hlavicí ručního ovládání PN 16 do 110°C přímé chromované G 3/8</t>
  </si>
  <si>
    <t>https://podminky.urs.cz/item/CS_URS_2025_02/734222811</t>
  </si>
  <si>
    <t>48</t>
  </si>
  <si>
    <t>734430821</t>
  </si>
  <si>
    <t>Demontáž termostatu kapilárového</t>
  </si>
  <si>
    <t>693236063</t>
  </si>
  <si>
    <t>Demontáž termostatů kapilárových</t>
  </si>
  <si>
    <t>https://podminky.urs.cz/item/CS_URS_2025_02/734430821</t>
  </si>
  <si>
    <t>49</t>
  </si>
  <si>
    <t>998734102</t>
  </si>
  <si>
    <t>Přesun hmot tonážní pro armatury v objektech v přes 6 do 12 m</t>
  </si>
  <si>
    <t>1157242953</t>
  </si>
  <si>
    <t>Přesun hmot pro armatury stanovený z hmotnosti přesunovaného materiálu vodorovná dopravní vzdálenost do 50 m základní v objektech výšky přes 6 do 12 m</t>
  </si>
  <si>
    <t>https://podminky.urs.cz/item/CS_URS_2025_02/998734102</t>
  </si>
  <si>
    <t>735</t>
  </si>
  <si>
    <t>Ústřední vytápění - otopná tělesa</t>
  </si>
  <si>
    <t>50</t>
  </si>
  <si>
    <t>735111810</t>
  </si>
  <si>
    <t>Demontáž otopného tělesa litinového článkového</t>
  </si>
  <si>
    <t>74151452</t>
  </si>
  <si>
    <t>Demontáž otopných těles litinových článkových</t>
  </si>
  <si>
    <t>https://podminky.urs.cz/item/CS_URS_2025_02/735111810</t>
  </si>
  <si>
    <t>"litinové topné těleso"3*0,8*0,15*30"počet žeber"</t>
  </si>
  <si>
    <t>51</t>
  </si>
  <si>
    <t>735117110</t>
  </si>
  <si>
    <t>Odpojení a připojení otopného tělesa litinového po nátěru</t>
  </si>
  <si>
    <t>-488338170</t>
  </si>
  <si>
    <t>Otopná tělesa litinová článková se základním nátěrem výkon 88-137 W/článek odpojení a připojení po nátěru</t>
  </si>
  <si>
    <t>https://podminky.urs.cz/item/CS_URS_2025_02/735117110</t>
  </si>
  <si>
    <t>52</t>
  </si>
  <si>
    <t>735118110</t>
  </si>
  <si>
    <t>Zkoušky těsnosti otopných těles litinových článkových vodou</t>
  </si>
  <si>
    <t>752184550</t>
  </si>
  <si>
    <t>Otopná tělesa litinová zkoušky těsnosti vodou těles článkových</t>
  </si>
  <si>
    <t>https://podminky.urs.cz/item/CS_URS_2025_02/735118110</t>
  </si>
  <si>
    <t>53</t>
  </si>
  <si>
    <t>735119140</t>
  </si>
  <si>
    <t>Montáž otopného tělesa litinového článkového</t>
  </si>
  <si>
    <t>-1137237707</t>
  </si>
  <si>
    <t>Otopná tělesa litinová montáž těles článkových</t>
  </si>
  <si>
    <t>https://podminky.urs.cz/item/CS_URS_2025_02/735119140</t>
  </si>
  <si>
    <t>54</t>
  </si>
  <si>
    <t>735494811</t>
  </si>
  <si>
    <t>Vypuštění vody z otopných těles</t>
  </si>
  <si>
    <t>-1002912653</t>
  </si>
  <si>
    <t>Vypuštění vody z otopných soustav bez kotlů, ohříváků, zásobníků a nádrží</t>
  </si>
  <si>
    <t>https://podminky.urs.cz/item/CS_URS_2025_02/735494811</t>
  </si>
  <si>
    <t>55</t>
  </si>
  <si>
    <t>735R1</t>
  </si>
  <si>
    <t>Repase stávajících otopných těles</t>
  </si>
  <si>
    <t>soub</t>
  </si>
  <si>
    <t>663150625</t>
  </si>
  <si>
    <t>Repase stávajících litinových topných těles</t>
  </si>
  <si>
    <t>Poznámka k položce:_x000d_
Litinové topné těleso 1000*600*150(16 žeber) Natřeno ve 3 vrstvách bílou barvou určenou na otopná tělesa. RAL 9001/9003</t>
  </si>
  <si>
    <t>56</t>
  </si>
  <si>
    <t>735R2</t>
  </si>
  <si>
    <t>Základní antikorozní jednonásobný akrylátový nátěr armatur DN do 100 mm</t>
  </si>
  <si>
    <t>359104140</t>
  </si>
  <si>
    <t>Repase, odstranění nátěrů stávajících rozvodů topení, nátěr potrubí</t>
  </si>
  <si>
    <t>Poznámka k položce:_x000d_
Natřeno ve 3 vrstvách bílou barvou určenou na otopná tělesa. RAL 9001/9003</t>
  </si>
  <si>
    <t>57</t>
  </si>
  <si>
    <t>998735102</t>
  </si>
  <si>
    <t>Přesun hmot tonážní pro otopná tělesa v objektech v přes 6 do 12 m</t>
  </si>
  <si>
    <t>-1256161468</t>
  </si>
  <si>
    <t>Přesun hmot pro otopná tělesa stanovený z hmotnosti přesunovaného materiálu vodorovná dopravní vzdálenost do 50 m základní v objektech výšky přes 6 do 12 m</t>
  </si>
  <si>
    <t>https://podminky.urs.cz/item/CS_URS_2025_02/998735102</t>
  </si>
  <si>
    <t>763</t>
  </si>
  <si>
    <t>Konstrukce suché výstavby</t>
  </si>
  <si>
    <t>58</t>
  </si>
  <si>
    <t>763131731</t>
  </si>
  <si>
    <t>SDK podhled - čelo pro kazetové podhledy (F lišta) tl 12,5 mm</t>
  </si>
  <si>
    <t>59571767</t>
  </si>
  <si>
    <t>Podhled ze sádrokartonových desek ostatní práce a konstrukce na podhledech ze sádrokartonových desek čelo pro kazetové podhledy (F lišta) tl. 12,5 mm</t>
  </si>
  <si>
    <t>https://podminky.urs.cz/item/CS_URS_2025_02/763131731</t>
  </si>
  <si>
    <t>59</t>
  </si>
  <si>
    <t>763135101</t>
  </si>
  <si>
    <t>Montáž SDK kazetového podhledu z kazet 600x600 mm na zavěšenou viditelnou nosnou konstrukci</t>
  </si>
  <si>
    <t>674833659</t>
  </si>
  <si>
    <t>Montáž sádrokartonového podhledu kazetového demontovatelného včetně zavěšené nosné konstrukce velikosti kazet 600x600 mm viditelné</t>
  </si>
  <si>
    <t>https://podminky.urs.cz/item/CS_URS_2025_02/763135101</t>
  </si>
  <si>
    <t>2,53*7,17"zakrytí světlíku"</t>
  </si>
  <si>
    <t>60</t>
  </si>
  <si>
    <t>59030570</t>
  </si>
  <si>
    <t>podhled kazetový bez děrování viditelný rastr tl 10mm 600x600mm</t>
  </si>
  <si>
    <t>81206100</t>
  </si>
  <si>
    <t>18,14*1,105 "Přepočtené koeficientem množství</t>
  </si>
  <si>
    <t>61</t>
  </si>
  <si>
    <t>763431201</t>
  </si>
  <si>
    <t>Napojení minerálního podhledu na stěnu obvodovou lištou</t>
  </si>
  <si>
    <t>770684903</t>
  </si>
  <si>
    <t>Montáž podhledu minerálního napojení na stěnu lištou obvodovou</t>
  </si>
  <si>
    <t>https://podminky.urs.cz/item/CS_URS_2025_02/763431201</t>
  </si>
  <si>
    <t>7,17+1,33+1,2+0,27+1,33+1,2+0,22</t>
  </si>
  <si>
    <t>62</t>
  </si>
  <si>
    <t>998763302</t>
  </si>
  <si>
    <t>Přesun hmot tonážní pro konstrukce montované z desek v objektech v přes 6 do 12 m</t>
  </si>
  <si>
    <t>441775393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</si>
  <si>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6 do 12 m</t>
  </si>
  <si>
    <t>https://podminky.urs.cz/item/CS_URS_2025_02/998763302</t>
  </si>
  <si>
    <t>766</t>
  </si>
  <si>
    <t>Konstrukce truhlářské</t>
  </si>
  <si>
    <t>63</t>
  </si>
  <si>
    <t>766691914</t>
  </si>
  <si>
    <t>Vyvěšení nebo zavěšení dřevěných křídel dveří pl do 2 m2</t>
  </si>
  <si>
    <t>798680047</t>
  </si>
  <si>
    <t>Ostatní práce vyvěšení nebo zavěšení křídel dřevěných dveřních, plochy do 2 m2</t>
  </si>
  <si>
    <t>https://podminky.urs.cz/item/CS_URS_2025_02/766691914</t>
  </si>
  <si>
    <t>64</t>
  </si>
  <si>
    <t>766695213</t>
  </si>
  <si>
    <t>Montáž truhlářských prahů dveří jednokřídlových š přes 100 mm</t>
  </si>
  <si>
    <t>-175697245</t>
  </si>
  <si>
    <t>Montáž ostatních truhlářských konstrukcí prahů dveří jednokřídlových, šířky přes 100 mm</t>
  </si>
  <si>
    <t>https://podminky.urs.cz/item/CS_URS_2025_02/766695213</t>
  </si>
  <si>
    <t>65</t>
  </si>
  <si>
    <t>61187141</t>
  </si>
  <si>
    <t>práh dveřní dřevěný dubový tl 20mm dl 720mm š 150mm</t>
  </si>
  <si>
    <t>2052888305</t>
  </si>
  <si>
    <t>1*1,1 "Přepočtené koeficientem množství</t>
  </si>
  <si>
    <t>66</t>
  </si>
  <si>
    <t>998766102</t>
  </si>
  <si>
    <t>Přesun hmot tonážní pro kce truhlářské v objektech v přes 6 do 12 m</t>
  </si>
  <si>
    <t>277945891</t>
  </si>
  <si>
    <t>Přesun hmot pro konstrukce truhlářské stanovený z hmotnosti přesunovaného materiálu vodorovná dopravní vzdálenost do 50 m základní v objektech výšky přes 6 do 12 m</t>
  </si>
  <si>
    <t>https://podminky.urs.cz/item/CS_URS_2025_02/998766102</t>
  </si>
  <si>
    <t>776</t>
  </si>
  <si>
    <t>Podlahy povlakové</t>
  </si>
  <si>
    <t>67</t>
  </si>
  <si>
    <t>776201812</t>
  </si>
  <si>
    <t>Demontáž lepených povlakových podlah s podložkou ručně</t>
  </si>
  <si>
    <t>-1958415981</t>
  </si>
  <si>
    <t>Demontáž povlakových podlahovin lepených ručně s podložkou</t>
  </si>
  <si>
    <t>https://podminky.urs.cz/item/CS_URS_2025_02/776201812</t>
  </si>
  <si>
    <t>"učebna č.m.90, plocha dle PD" 61,74</t>
  </si>
  <si>
    <t>68</t>
  </si>
  <si>
    <t>776410811</t>
  </si>
  <si>
    <t>Odstranění soklíků a lišt pryžových nebo plastových</t>
  </si>
  <si>
    <t>-1991746430</t>
  </si>
  <si>
    <t>Demontáž soklíků nebo lišt pryžových nebo plastových</t>
  </si>
  <si>
    <t>https://podminky.urs.cz/item/CS_URS_2025_02/776410811</t>
  </si>
  <si>
    <t>(0,63+0,12+5,55+0,12+1,62+0,12+0,92+7,42+1,2+0,27+1,33+0,27+5,56+0,27+0,63+6,54)</t>
  </si>
  <si>
    <t>69</t>
  </si>
  <si>
    <t>776111311</t>
  </si>
  <si>
    <t>Vysátí podkladu povlakových podlah</t>
  </si>
  <si>
    <t>-2029735850</t>
  </si>
  <si>
    <t>Příprava podkladu povlakových podlah a stěn vysátí podlah</t>
  </si>
  <si>
    <t>https://podminky.urs.cz/item/CS_URS_2025_02/776111311</t>
  </si>
  <si>
    <t>70</t>
  </si>
  <si>
    <t>776121321</t>
  </si>
  <si>
    <t>Neředěná penetrace savého podkladu povlakových podlah</t>
  </si>
  <si>
    <t>-287747429</t>
  </si>
  <si>
    <t>Příprava podkladu povlakových podlah a stěn penetrace neředěná podlah</t>
  </si>
  <si>
    <t>https://podminky.urs.cz/item/CS_URS_2025_02/776121321</t>
  </si>
  <si>
    <t>71</t>
  </si>
  <si>
    <t>776141122</t>
  </si>
  <si>
    <t>Stěrka podlahová nivelační pro vyrovnání podkladu povlakových podlah pevnosti 30 MPa tl přes 3 do 5 mm</t>
  </si>
  <si>
    <t>-1269540587</t>
  </si>
  <si>
    <t>Příprava podkladu povlakových podlah a stěn vyrovnání samonivelační stěrkou podlah pevnosti 30 MPa, tloušťky přes 3 do 5 mm</t>
  </si>
  <si>
    <t>https://podminky.urs.cz/item/CS_URS_2025_02/776141122</t>
  </si>
  <si>
    <t>72</t>
  </si>
  <si>
    <t>776221111</t>
  </si>
  <si>
    <t>Lepení pásů z PVC standardním lepidlem</t>
  </si>
  <si>
    <t>1522682129</t>
  </si>
  <si>
    <t>Montáž podlahovin z PVC lepením standardním lepidlem z pásů</t>
  </si>
  <si>
    <t>https://podminky.urs.cz/item/CS_URS_2025_02/776221111</t>
  </si>
  <si>
    <t>73</t>
  </si>
  <si>
    <t>28412285</t>
  </si>
  <si>
    <t>podlahovina vinylová heterogenní zátěžová třída zátěže 34/43, hořlavost Bfl S1, nášlapná vrstva 0,70mm tl 2,00mm</t>
  </si>
  <si>
    <t>-1475325270</t>
  </si>
  <si>
    <t>61,74*1,1 "Přepočtené koeficientem množství</t>
  </si>
  <si>
    <t>74</t>
  </si>
  <si>
    <t>776223112</t>
  </si>
  <si>
    <t>Spoj povlakových podlahovin z PVC svařováním za studena</t>
  </si>
  <si>
    <t>-897204453</t>
  </si>
  <si>
    <t>Montáž podlahovin z PVC spoj podlah svařováním za studena</t>
  </si>
  <si>
    <t>https://podminky.urs.cz/item/CS_URS_2025_02/776223112</t>
  </si>
  <si>
    <t>"učebna" 8,09/1,5*7,17</t>
  </si>
  <si>
    <t>75</t>
  </si>
  <si>
    <t>776411111</t>
  </si>
  <si>
    <t>Montáž obvodových soklíků výšky do 80 mm</t>
  </si>
  <si>
    <t>133298974</t>
  </si>
  <si>
    <t>Montáž soklíků lepením obvodových, výšky do 80 mm</t>
  </si>
  <si>
    <t>https://podminky.urs.cz/item/CS_URS_2025_02/776411111</t>
  </si>
  <si>
    <t>76</t>
  </si>
  <si>
    <t>28411009</t>
  </si>
  <si>
    <t>lišta soklová PVC 18x80mm</t>
  </si>
  <si>
    <t>-2052099045</t>
  </si>
  <si>
    <t>32,57*1,102 "Přepočtené koeficientem množství</t>
  </si>
  <si>
    <t>77</t>
  </si>
  <si>
    <t>776991121</t>
  </si>
  <si>
    <t>Základní čištění nově položených podlahovin vysátím a setřením vlhkým mopem</t>
  </si>
  <si>
    <t>366585089</t>
  </si>
  <si>
    <t>Ostatní práce údržba nových podlahovin po pokládce čištění základní</t>
  </si>
  <si>
    <t>https://podminky.urs.cz/item/CS_URS_2025_02/776991121</t>
  </si>
  <si>
    <t>78</t>
  </si>
  <si>
    <t>998776102</t>
  </si>
  <si>
    <t>Přesun hmot tonážní pro podlahy povlakové v objektech v přes 6 do 12 m</t>
  </si>
  <si>
    <t>1143791732</t>
  </si>
  <si>
    <t>Přesun hmot pro podlahy povlakové stanovený z hmotnosti přesunovaného materiálu vodorovná dopravní vzdálenost do 50 m základní v objektech výšky přes 6 do 12 m</t>
  </si>
  <si>
    <t>https://podminky.urs.cz/item/CS_URS_2025_02/998776102</t>
  </si>
  <si>
    <t>781</t>
  </si>
  <si>
    <t>Dokončovací práce - obklady</t>
  </si>
  <si>
    <t>79</t>
  </si>
  <si>
    <t>781111011</t>
  </si>
  <si>
    <t>Ometení (oprášení) stěny při přípravě podkladu</t>
  </si>
  <si>
    <t>-1171107111</t>
  </si>
  <si>
    <t>Příprava podkladu před provedením obkladu oprášení (ometení) stěny</t>
  </si>
  <si>
    <t>https://podminky.urs.cz/item/CS_URS_2025_02/781111011</t>
  </si>
  <si>
    <t>"prostor kolem umyvadla" 1,62*2</t>
  </si>
  <si>
    <t>80</t>
  </si>
  <si>
    <t>781121011</t>
  </si>
  <si>
    <t>Nátěr penetrační na stěnu</t>
  </si>
  <si>
    <t>-150429031</t>
  </si>
  <si>
    <t>Příprava podkladu před provedením obkladu nátěr penetrační na stěnu</t>
  </si>
  <si>
    <t>https://podminky.urs.cz/item/CS_URS_2025_02/781121011</t>
  </si>
  <si>
    <t>81</t>
  </si>
  <si>
    <t>781151031</t>
  </si>
  <si>
    <t>Celoplošné vyrovnání podkladu stěrkou tl 3 mm</t>
  </si>
  <si>
    <t>-349922043</t>
  </si>
  <si>
    <t>Příprava podkladu před provedením obkladu celoplošné vyrovnání podkladu stěrkou, tloušťky 3 mm</t>
  </si>
  <si>
    <t>https://podminky.urs.cz/item/CS_URS_2025_02/781151031</t>
  </si>
  <si>
    <t>82</t>
  </si>
  <si>
    <t>781161021</t>
  </si>
  <si>
    <t>Montáž profilu ukončujícího rohového nebo vanového</t>
  </si>
  <si>
    <t>-331196094</t>
  </si>
  <si>
    <t>Příprava podkladu před provedením obkladu montáž profilu ukončujícího profilu rohového, vanového</t>
  </si>
  <si>
    <t>https://podminky.urs.cz/item/CS_URS_2023_02/781161021</t>
  </si>
  <si>
    <t>2+1,62+2</t>
  </si>
  <si>
    <t>83</t>
  </si>
  <si>
    <t>59054131</t>
  </si>
  <si>
    <t>profil ukončovací pro vnější hrany obkladů hliník leskle eloxovaný chromem 6x2500mm</t>
  </si>
  <si>
    <t>901032297</t>
  </si>
  <si>
    <t>5,62*1,1 "Přepočtené koeficientem množství</t>
  </si>
  <si>
    <t>84</t>
  </si>
  <si>
    <t>781415111</t>
  </si>
  <si>
    <t>Montáž obkladů vnitřních stěn z dlaždic keramických lepených disperzním lepidlem nebo tmelem do 22 ks/m2</t>
  </si>
  <si>
    <t>206175997</t>
  </si>
  <si>
    <t>85</t>
  </si>
  <si>
    <t>59761040</t>
  </si>
  <si>
    <t>obklad keramický hladký přes 19 do 22ks/m2</t>
  </si>
  <si>
    <t>266129392</t>
  </si>
  <si>
    <t>3,24*1,1 "Přepočtené koeficientem množství</t>
  </si>
  <si>
    <t>86</t>
  </si>
  <si>
    <t>998781102</t>
  </si>
  <si>
    <t>Přesun hmot tonážní pro obklady keramické v objektech v přes 6 do 12 m</t>
  </si>
  <si>
    <t>357797569</t>
  </si>
  <si>
    <t>Přesun hmot pro obklady keramické stanovený z hmotnosti přesunovaného materiálu vodorovná dopravní vzdálenost do 50 m základní v objektech výšky přes 6 do 12 m</t>
  </si>
  <si>
    <t>https://podminky.urs.cz/item/CS_URS_2025_02/998781102</t>
  </si>
  <si>
    <t>784</t>
  </si>
  <si>
    <t>Dokončovací práce - malby a tapety</t>
  </si>
  <si>
    <t>87</t>
  </si>
  <si>
    <t>784111001</t>
  </si>
  <si>
    <t>Oprášení (ometení ) podkladu v místnostech v do 3,80 m</t>
  </si>
  <si>
    <t>-2084910892</t>
  </si>
  <si>
    <t>Oprášení (ometení) podkladu v místnostech výšky do 3,80 m</t>
  </si>
  <si>
    <t>https://podminky.urs.cz/item/CS_URS_2025_02/784111001</t>
  </si>
  <si>
    <t>"učebna č.m.90 strop" 61,74</t>
  </si>
  <si>
    <t>88</t>
  </si>
  <si>
    <t>784181101</t>
  </si>
  <si>
    <t>Základní akrylátová jednonásobná bezbarvá penetrace podkladu v místnostech v do 3,80 m</t>
  </si>
  <si>
    <t>-1130879098</t>
  </si>
  <si>
    <t>Penetrace podkladu jednonásobná základní akrylátová bezbarvá v místnostech výšky do 3,80 m</t>
  </si>
  <si>
    <t>https://podminky.urs.cz/item/CS_URS_2025_02/784181101</t>
  </si>
  <si>
    <t>89</t>
  </si>
  <si>
    <t>784211101</t>
  </si>
  <si>
    <t>Dvojnásobné bílé malby ze směsí za mokra výborně oděruvzdorných v místnostech v do 3,80 m</t>
  </si>
  <si>
    <t>-770994347</t>
  </si>
  <si>
    <t>Malby z malířských směsí oděruvzdorných za mokra dvojnásobné, bílé za mokra oděruvzdorné výborně v místnostech výšky do 3,80 m</t>
  </si>
  <si>
    <t>https://podminky.urs.cz/item/CS_URS_2025_02/784211101</t>
  </si>
  <si>
    <t>786</t>
  </si>
  <si>
    <t>Dokončovací práce - čalounické úpravy</t>
  </si>
  <si>
    <t>90</t>
  </si>
  <si>
    <t>786614003</t>
  </si>
  <si>
    <t>Montáž venkovní rolety ovládané motorem plochy přes 4 do 6 m2</t>
  </si>
  <si>
    <t>-1072151272</t>
  </si>
  <si>
    <t>Montáž venkovních rolet upevněných na rám okenního nebo dveřního otvoru nebo na ostění, ovládaných motorem, včetně horního boxu a vodících profilů, plochy přes 4 do 6 m2</t>
  </si>
  <si>
    <t>https://podminky.urs.cz/item/CS_URS_2025_02/786614003</t>
  </si>
  <si>
    <t>"2,18*2,04" 3</t>
  </si>
  <si>
    <t>91</t>
  </si>
  <si>
    <t>63128005</t>
  </si>
  <si>
    <t>roleta látková zipscreen systém box š 100mm ovládaná základním motorem včetně příslušenství plochy do 5,0m2</t>
  </si>
  <si>
    <t>-259366695</t>
  </si>
  <si>
    <t>6,54*2,04</t>
  </si>
  <si>
    <t>92</t>
  </si>
  <si>
    <t>998786102</t>
  </si>
  <si>
    <t>Přesun hmot tonážní pro stínění a čalounické úpravy v objektech v přes 6 do 12 m</t>
  </si>
  <si>
    <t>-1942201258</t>
  </si>
  <si>
    <t>Přesun hmot pro stínění a čalounické úpravy stanovený z hmotnosti přesunovaného materiálu vodorovná dopravní vzdálenost do 50 m základní v objektech výšky (hloubky) přes 6 do 12 m</t>
  </si>
  <si>
    <t>https://podminky.urs.cz/item/CS_URS_2025_02/998786102</t>
  </si>
  <si>
    <t>HZS</t>
  </si>
  <si>
    <t>Hodinové zúčtovací sazby</t>
  </si>
  <si>
    <t>93</t>
  </si>
  <si>
    <t>HZS2212</t>
  </si>
  <si>
    <t>Hodinová zúčtovací sazba instalatér odborný</t>
  </si>
  <si>
    <t>hod</t>
  </si>
  <si>
    <t>512</t>
  </si>
  <si>
    <t>332261751</t>
  </si>
  <si>
    <t>Hodinové zúčtovací sazby profesí PSV provádění stavebních instalací instalatér odborný</t>
  </si>
  <si>
    <t>https://podminky.urs.cz/item/CS_URS_2025_02/HZS2212</t>
  </si>
  <si>
    <t>94</t>
  </si>
  <si>
    <t>HZS2222</t>
  </si>
  <si>
    <t>Hodinová zúčtovací sazba topenář odborný</t>
  </si>
  <si>
    <t>-525388478</t>
  </si>
  <si>
    <t>Hodinové zúčtovací sazby profesí PSV provádění stavebních instalací topenář odborný</t>
  </si>
  <si>
    <t>https://podminky.urs.cz/item/CS_URS_2025_02/HZS2222</t>
  </si>
  <si>
    <t>95</t>
  </si>
  <si>
    <t>HZS2491</t>
  </si>
  <si>
    <t>Hodinová zúčtovací sazba dělník zednických výpomocí</t>
  </si>
  <si>
    <t>-1821006373</t>
  </si>
  <si>
    <t>Hodinové zúčtovací sazby profesí PSV zednické výpomoci a pomocné práce PSV dělník zednických výpomocí</t>
  </si>
  <si>
    <t>https://podminky.urs.cz/item/CS_URS_2025_02/HZS2491</t>
  </si>
  <si>
    <t>VRN</t>
  </si>
  <si>
    <t>Vedlejší rozpočtové náklady</t>
  </si>
  <si>
    <t>VRN2</t>
  </si>
  <si>
    <t>Příprava staveniště</t>
  </si>
  <si>
    <t>96</t>
  </si>
  <si>
    <t>020001000</t>
  </si>
  <si>
    <t>Příprava staveniště, vyklízecí práce</t>
  </si>
  <si>
    <t>-747793442</t>
  </si>
  <si>
    <t>VRN3</t>
  </si>
  <si>
    <t>Zařízení staveniště</t>
  </si>
  <si>
    <t>97</t>
  </si>
  <si>
    <t>030001000</t>
  </si>
  <si>
    <t>Zařízení staveniště, bezpečnostní tabulky, popisky, značky</t>
  </si>
  <si>
    <t>-339243502</t>
  </si>
  <si>
    <t>VRN4</t>
  </si>
  <si>
    <t>Inženýrská činnost</t>
  </si>
  <si>
    <t>98</t>
  </si>
  <si>
    <t>045002000</t>
  </si>
  <si>
    <t>Kompletační a koordinační činnost</t>
  </si>
  <si>
    <t>%</t>
  </si>
  <si>
    <t>1024</t>
  </si>
  <si>
    <t>-1951725391</t>
  </si>
  <si>
    <t>https://podminky.urs.cz/item/CS_URS_2023_02/045002000</t>
  </si>
  <si>
    <t>VRN7</t>
  </si>
  <si>
    <t>Provozní vlivy</t>
  </si>
  <si>
    <t>99</t>
  </si>
  <si>
    <t>070001000</t>
  </si>
  <si>
    <t>1029777968</t>
  </si>
  <si>
    <t>100</t>
  </si>
  <si>
    <t>070001000.1</t>
  </si>
  <si>
    <t>Ostatní náklady</t>
  </si>
  <si>
    <t>-117004788</t>
  </si>
  <si>
    <t>"Projektový management včetně spolupráce třetích stran (jednotlivé základní školy, TDI stavby, TDI Metropolnet, apod.)"1</t>
  </si>
  <si>
    <t>101</t>
  </si>
  <si>
    <t>070004000</t>
  </si>
  <si>
    <t>Průběžný úklid, závěrečný úklid</t>
  </si>
  <si>
    <t>-1188594234</t>
  </si>
  <si>
    <t>102</t>
  </si>
  <si>
    <t>070005000</t>
  </si>
  <si>
    <t>Dokumentace skutečného provedení</t>
  </si>
  <si>
    <t>1407163468</t>
  </si>
  <si>
    <t>SO-02 - Učebna PŘÍRODNÍ VĚDY s využitím IT č.m.69</t>
  </si>
  <si>
    <t>-979558335</t>
  </si>
  <si>
    <t>-1305303565</t>
  </si>
  <si>
    <t>63,99"viz PD"</t>
  </si>
  <si>
    <t>-2109325604</t>
  </si>
  <si>
    <t>"učebna č.m.69" 63,99</t>
  </si>
  <si>
    <t>1654214991</t>
  </si>
  <si>
    <t>454570028</t>
  </si>
  <si>
    <t>809373326</t>
  </si>
  <si>
    <t>(0,63+0,27+5,55+0,27+1,34+0,27+1,2+7,6+1,0+0,45+1,5+0,45+5,59+0,45+0,63+6,54)*2,98</t>
  </si>
  <si>
    <t>1628590746</t>
  </si>
  <si>
    <t>1529914032</t>
  </si>
  <si>
    <t>-244644328</t>
  </si>
  <si>
    <t>1742411798</t>
  </si>
  <si>
    <t>-1231946872</t>
  </si>
  <si>
    <t>-1610519653</t>
  </si>
  <si>
    <t>367042802</t>
  </si>
  <si>
    <t>1802608055</t>
  </si>
  <si>
    <t>"obklady" 2+1,34+2</t>
  </si>
  <si>
    <t>-503771351</t>
  </si>
  <si>
    <t>212216444</t>
  </si>
  <si>
    <t>"učebna dle PD" 63,99</t>
  </si>
  <si>
    <t>1311269080</t>
  </si>
  <si>
    <t>-557954619</t>
  </si>
  <si>
    <t>-559407920</t>
  </si>
  <si>
    <t>-864135242</t>
  </si>
  <si>
    <t>1958669368</t>
  </si>
  <si>
    <t>13707458</t>
  </si>
  <si>
    <t>664121596</t>
  </si>
  <si>
    <t>10"km"*4,607</t>
  </si>
  <si>
    <t>-1600300195</t>
  </si>
  <si>
    <t>-543668741</t>
  </si>
  <si>
    <t>1124946311</t>
  </si>
  <si>
    <t>653137465</t>
  </si>
  <si>
    <t>2104943048</t>
  </si>
  <si>
    <t>-1979838076</t>
  </si>
  <si>
    <t>-1375207243</t>
  </si>
  <si>
    <t>-1040724761</t>
  </si>
  <si>
    <t>-851448445</t>
  </si>
  <si>
    <t>1231030689</t>
  </si>
  <si>
    <t>320417832</t>
  </si>
  <si>
    <t>136804410</t>
  </si>
  <si>
    <t>-1428895744</t>
  </si>
  <si>
    <t>521491804</t>
  </si>
  <si>
    <t>-39198488</t>
  </si>
  <si>
    <t>1043051759</t>
  </si>
  <si>
    <t>914256895</t>
  </si>
  <si>
    <t>31302330</t>
  </si>
  <si>
    <t>-1290514765</t>
  </si>
  <si>
    <t>1211227924</t>
  </si>
  <si>
    <t>2124429016</t>
  </si>
  <si>
    <t>424532775</t>
  </si>
  <si>
    <t>-1558048020</t>
  </si>
  <si>
    <t>-976086927</t>
  </si>
  <si>
    <t>-628000149</t>
  </si>
  <si>
    <t>-380602015</t>
  </si>
  <si>
    <t>972855757</t>
  </si>
  <si>
    <t>-641882461</t>
  </si>
  <si>
    <t>1476078421</t>
  </si>
  <si>
    <t>-219269548</t>
  </si>
  <si>
    <t>948839509</t>
  </si>
  <si>
    <t>797059358</t>
  </si>
  <si>
    <t>-1352433700</t>
  </si>
  <si>
    <t>248218401</t>
  </si>
  <si>
    <t>-924982235</t>
  </si>
  <si>
    <t>-296784833</t>
  </si>
  <si>
    <t>2,5*7,5"zakrytí světlíku"</t>
  </si>
  <si>
    <t>46521981</t>
  </si>
  <si>
    <t>18,75*1,105 "Přepočtené koeficientem množství</t>
  </si>
  <si>
    <t>-661514044</t>
  </si>
  <si>
    <t>7,52+2,5+0,55+2,5+0,27</t>
  </si>
  <si>
    <t>-513923110</t>
  </si>
  <si>
    <t>-1382059214</t>
  </si>
  <si>
    <t>1146947504</t>
  </si>
  <si>
    <t>-37740206</t>
  </si>
  <si>
    <t>286912016</t>
  </si>
  <si>
    <t>650543519</t>
  </si>
  <si>
    <t>"učebna č.m.69, plocha dle PD" 63,99</t>
  </si>
  <si>
    <t>-1781908631</t>
  </si>
  <si>
    <t>(0,63+0,27+5,55+0,27+1,34+0,27+1,2+7,6+1,0+0,45+1,5+0,45+5,59+0,45+0,63+6,54)</t>
  </si>
  <si>
    <t>413405064</t>
  </si>
  <si>
    <t>382785375</t>
  </si>
  <si>
    <t>650907033</t>
  </si>
  <si>
    <t>-1960611654</t>
  </si>
  <si>
    <t>1267274134</t>
  </si>
  <si>
    <t>63,99*1,1 "Přepočtené koeficientem množství</t>
  </si>
  <si>
    <t>1864316171</t>
  </si>
  <si>
    <t>"učebna" 8,09/1,5*7,6</t>
  </si>
  <si>
    <t>-1387349263</t>
  </si>
  <si>
    <t>735737</t>
  </si>
  <si>
    <t>33,74*1,102 "Přepočtené koeficientem množství</t>
  </si>
  <si>
    <t>-1831416953</t>
  </si>
  <si>
    <t>-1294617177</t>
  </si>
  <si>
    <t>-238823299</t>
  </si>
  <si>
    <t>"prostor kolem umyvadla" 1,34*2</t>
  </si>
  <si>
    <t>1438011783</t>
  </si>
  <si>
    <t>-2013185029</t>
  </si>
  <si>
    <t>724904191</t>
  </si>
  <si>
    <t>2+1,34+2</t>
  </si>
  <si>
    <t>1638346244</t>
  </si>
  <si>
    <t>5,34*1,1 "Přepočtené koeficientem množství</t>
  </si>
  <si>
    <t>460711737</t>
  </si>
  <si>
    <t>-1854442492</t>
  </si>
  <si>
    <t>2,68*1,1 "Přepočtené koeficientem množství</t>
  </si>
  <si>
    <t>-844744035</t>
  </si>
  <si>
    <t>-1486835532</t>
  </si>
  <si>
    <t>"učebna č.m.69 strop" 63,99</t>
  </si>
  <si>
    <t>1594823594</t>
  </si>
  <si>
    <t>-383382319</t>
  </si>
  <si>
    <t>801135784</t>
  </si>
  <si>
    <t>343227605</t>
  </si>
  <si>
    <t>-809786780</t>
  </si>
  <si>
    <t>-1773661074</t>
  </si>
  <si>
    <t>-609964027</t>
  </si>
  <si>
    <t>1646359991</t>
  </si>
  <si>
    <t>28617195</t>
  </si>
  <si>
    <t>-291596398</t>
  </si>
  <si>
    <t>-1835498841</t>
  </si>
  <si>
    <t>-2051120504</t>
  </si>
  <si>
    <t>713866405</t>
  </si>
  <si>
    <t>-973593900</t>
  </si>
  <si>
    <t>-1141241601</t>
  </si>
  <si>
    <t>2-2023 - Strukturovaná kabeláž</t>
  </si>
  <si>
    <t xml:space="preserve">D1 - </t>
  </si>
  <si>
    <t xml:space="preserve">    D1- - Kabeláž UTP</t>
  </si>
  <si>
    <t xml:space="preserve">    D2- - Přípojné kabely metalické</t>
  </si>
  <si>
    <t xml:space="preserve">    D5- - Optické propojení Datových rozvaděčů</t>
  </si>
  <si>
    <t xml:space="preserve">    D7- - Nosné prvky kabeláží</t>
  </si>
  <si>
    <t xml:space="preserve">    D8- - Demontáže a přeložky stávajících vedení</t>
  </si>
  <si>
    <t xml:space="preserve">    D9- - Aktivní prvky + WiFi AP</t>
  </si>
  <si>
    <t xml:space="preserve">    D10- - ŠKOLNÍ ROZHLAS</t>
  </si>
  <si>
    <t xml:space="preserve">    D11- - NESPECIFIKOVANÝ MATERIÁL</t>
  </si>
  <si>
    <t xml:space="preserve">    D12- - MONTÁŽE</t>
  </si>
  <si>
    <t xml:space="preserve">    D13- - Demontáže a přeložky stávajících vedení</t>
  </si>
  <si>
    <t xml:space="preserve">    D14- - Zakončení metalických kabelů (přeložky)</t>
  </si>
  <si>
    <t xml:space="preserve">    D16- - Demontáže starých rozvodů SK v budoucích učebnách</t>
  </si>
  <si>
    <t xml:space="preserve">    D17- - Aktivní prvky</t>
  </si>
  <si>
    <t xml:space="preserve">    D18- - Ostatní</t>
  </si>
  <si>
    <t>D1</t>
  </si>
  <si>
    <t>D1-</t>
  </si>
  <si>
    <t>Kabeláž UTP</t>
  </si>
  <si>
    <t>C6U-B2ca-Rlx-305OR</t>
  </si>
  <si>
    <t>C6U-B2ca-Rlx-305OR kabel U/UTP, kat. 6, HFFR-LS, B2ca s1a d1 a1, 305m cívka, oranžový</t>
  </si>
  <si>
    <t>bal 305m</t>
  </si>
  <si>
    <t>-1503244164</t>
  </si>
  <si>
    <t>61110-RW6</t>
  </si>
  <si>
    <t>nestíněný modul RJ45 eXtreme Quickport, kat.6, IDC svorky,bílý</t>
  </si>
  <si>
    <t>154542831</t>
  </si>
  <si>
    <t>MMCUNILGD45001</t>
  </si>
  <si>
    <t>neosazená zásuvka 45x45mm pro dva moduly Leviton Snap-In, přímá, bílá</t>
  </si>
  <si>
    <t>-106437943</t>
  </si>
  <si>
    <t>MMCUNILGS45001</t>
  </si>
  <si>
    <t>neosazená zásuvka 45x45mm pro jeden modul Leviton Snap-In, přímá, bílá</t>
  </si>
  <si>
    <t>1350826587</t>
  </si>
  <si>
    <t>MMCWDOUNI115</t>
  </si>
  <si>
    <t>rámeček 80x80mm pro datové zásuvky 45x45mm barva bílá, oblé rohy</t>
  </si>
  <si>
    <t>-699069077</t>
  </si>
  <si>
    <t>MMCWDOUNI116</t>
  </si>
  <si>
    <t>krabice povrchová pod rámeček 80x80mm zásuvky, barva bílá, oblé rohy</t>
  </si>
  <si>
    <t>500155715</t>
  </si>
  <si>
    <t>C6CPNLU24012M</t>
  </si>
  <si>
    <t>nestíněný patch panel Cat6Plus s vázací lištou, 24xRJ45, 1RU, kat. 6,110 IDC, černý</t>
  </si>
  <si>
    <t>1530301879</t>
  </si>
  <si>
    <t>STAHPAS</t>
  </si>
  <si>
    <t>suchý zip, šířka 20mm, délka 20mm, černý</t>
  </si>
  <si>
    <t>bal</t>
  </si>
  <si>
    <t>1649469936</t>
  </si>
  <si>
    <t>PLT4H-TL</t>
  </si>
  <si>
    <t>PLT4H-TL vázací plastová páska, 7,6x368mm, vnitřní, bal. 250 kusů</t>
  </si>
  <si>
    <t>1416875741</t>
  </si>
  <si>
    <t>Pol7</t>
  </si>
  <si>
    <t>Drobný materiál</t>
  </si>
  <si>
    <t>cpl</t>
  </si>
  <si>
    <t>1735407232</t>
  </si>
  <si>
    <t>1187428</t>
  </si>
  <si>
    <t>KRYT DATOVE ZASUVKY 5014A-A100 B</t>
  </si>
  <si>
    <t>-2087049911</t>
  </si>
  <si>
    <t>1188530</t>
  </si>
  <si>
    <t>JEDNORAMECEK 3901A-B10 B</t>
  </si>
  <si>
    <t>1298468490</t>
  </si>
  <si>
    <t>1186534</t>
  </si>
  <si>
    <t>NOSNA MASKA PRO 2XRJ45 5014A-B1018</t>
  </si>
  <si>
    <t>-2082865834</t>
  </si>
  <si>
    <t>D2-</t>
  </si>
  <si>
    <t>Přípojné kabely metalické</t>
  </si>
  <si>
    <t>C6CPCU005-888BB</t>
  </si>
  <si>
    <t>propojovací kabel RJ45/RJ45, U/UTP, 0,5m, kat. 6, šedý</t>
  </si>
  <si>
    <t>-220729886</t>
  </si>
  <si>
    <t>C6CPCU010-888BB</t>
  </si>
  <si>
    <t>Cat6Plus 24 AWG U/UTP Stranded 4 Pair RJ45 - RJ45 Blade Patch Cord Grey LS/OH IEC 332.1 Sheathed Cable with Grey Boots 1m</t>
  </si>
  <si>
    <t>-468309212</t>
  </si>
  <si>
    <t>C6CPCU020-888BB</t>
  </si>
  <si>
    <t>Cat6Plus 24 AWG U/UTP Stranded 4 Pair RJ45 - RJ45 Blade Patch Cord Grey LS/OH IEC 332.1 Sheathed Cable with Grey Boots 2m</t>
  </si>
  <si>
    <t>484276974</t>
  </si>
  <si>
    <t>D5-</t>
  </si>
  <si>
    <t>Optické propojení Datových rozvaděčů</t>
  </si>
  <si>
    <t>VPC-S2D1LCLC0010</t>
  </si>
  <si>
    <t>optický propojovací kabel LC/PC-LC/PC duplex 1,6mm SM, ITU-T G.657.A1, žlutý, 1m</t>
  </si>
  <si>
    <t>-362318075</t>
  </si>
  <si>
    <t>VPC-S2D1LCLC0020</t>
  </si>
  <si>
    <t>optický propojovací kabel LC/PC-LC/PC duplex 1,6mm SM, ITU-T G.657.A1, žlutý, 2m</t>
  </si>
  <si>
    <t>-329493468</t>
  </si>
  <si>
    <t>D7-</t>
  </si>
  <si>
    <t>Nosné prvky kabeláží</t>
  </si>
  <si>
    <t>1185968</t>
  </si>
  <si>
    <t>TRUBKA ohebná elektroinstalační DN50 mm</t>
  </si>
  <si>
    <t>1709670716</t>
  </si>
  <si>
    <t>příslušenství k lišt</t>
  </si>
  <si>
    <t xml:space="preserve">příslušenství k lištám  tvarovky</t>
  </si>
  <si>
    <t>1937481447</t>
  </si>
  <si>
    <t>EWT-PP M50/P48 spli</t>
  </si>
  <si>
    <t>Dvojdílná podélně dělitelná ohebná trubka-ochrana již instalované kabeláže</t>
  </si>
  <si>
    <t>-249094647</t>
  </si>
  <si>
    <t>1186844</t>
  </si>
  <si>
    <t>LISTA HRANATA 2M LHD 40X40 HD</t>
  </si>
  <si>
    <t>-1639967023</t>
  </si>
  <si>
    <t>1186848</t>
  </si>
  <si>
    <t>LISTA HRANATA 2M LHD 40X20 HD</t>
  </si>
  <si>
    <t>1854107911</t>
  </si>
  <si>
    <t>1182351</t>
  </si>
  <si>
    <t>LISTA HRANATA 2M LHD 17X17 HD</t>
  </si>
  <si>
    <t>714846904</t>
  </si>
  <si>
    <t>D8-</t>
  </si>
  <si>
    <t>Demontáže a přeložky stávajících vedení</t>
  </si>
  <si>
    <t>Pol8</t>
  </si>
  <si>
    <t>příchytky a závěsná oka, montážní materiál</t>
  </si>
  <si>
    <t>-131123254</t>
  </si>
  <si>
    <t>D9-</t>
  </si>
  <si>
    <t>Aktivní prvky + WiFi AP</t>
  </si>
  <si>
    <t>Přepínač typ 1</t>
  </si>
  <si>
    <t>Centrálně řízený přístupový přepínač L2/L3, 24x 1Gbps RJ45 porty, 4x 10Gbps SFP+ porty, 1U, pro montáž do 19" rozvaděče, min. přepínací kapacita fullduplex 128 Gbps, výkon min. 190 Mpps, neblokující přepínací architektura, min. 32 K MAC adres, min. 4 K VL</t>
  </si>
  <si>
    <t>-192082882</t>
  </si>
  <si>
    <t>Centrálně řízený přístupový přepínač L2/L3, 24x 1Gbps RJ45 porty, 4x 10Gbps SFP+ porty, 1U, pro montáž do 19" rozvaděče, min. přepínací kapacita fullduplex 128 Gbps, výkon min. 190 Mpps, neblokující přepínací architektura, min. 32 K MAC adres, min. 4 K VLAN, podpora IPv4/IPv6, podpora statického směrování, DHCP relay, autentifikace RADIUS administrátorských účtů, IEEE 802.1x (port-based, MAC, VLAN, MAC Acces Bypass, User based VLAN), sFlow, ACL, Dynamic ARP inspekce, LACP, IPv4/IPv6 Management prostřednictvím CLI a GUI rozhraní, podpora centrálního systému řízení a monitorování sítě, podpora IEEE 802.1ab, IEEE 802.1p,IEEE 802.1w, STP Root Guard, STP BDU Guard, IEEE 802.1s, IEEE 802.1AX, IEEE 802.3x, Jumbo Frames, IEEE 802.1Q, podpora SNMP v1/v2c/v3, SNTP</t>
  </si>
  <si>
    <t>Licence k přepínači</t>
  </si>
  <si>
    <t>Licence pro podporu 24x7, pokročilá výměna hardwaru (NBD), firmware a obecné aktualizace na 5 let.</t>
  </si>
  <si>
    <t>-1288188737</t>
  </si>
  <si>
    <t>WiFi AP - Indoor</t>
  </si>
  <si>
    <t>Centrálně řízený velkokapacitní Wi Fi 6 přístupový bod</t>
  </si>
  <si>
    <t>976949409</t>
  </si>
  <si>
    <t xml:space="preserve">Centrálně řízený velkokapacitní Wi Fi 6 přístupový bod s tri rádiovou architekturou (2,4 GHz 4×4 MU MIMO, 5 GHz 8×8 MU MIMO a samostatné 2×2 scanning rádio), který dosahuje propustnosti až 4,8 Gbps a podporuje pokročilé funkce 802.11ax jako OFDMA, UL/DL MU MIMO, BSS Coloring a TWT. Využívá interní antény, disponuje porty 1× RJ45 100/1000/2500/5000 Base T uplink, 1× RJ45 10/100/1000 Base T secondary a konzolovým RJ45, napájení je řešeno přes PoE 802.3at. Nabízí až 16 současných SSID v režimech Local Bridge, Tunnel a Mesh, podporuje enterprise autentizaci (EAP TLS, TTLS, PEAP, SIM, AKA, FAST), WPA2/WPA3 s 802.1x nebo PSK, Captive Portal a MAC whitelist/blacklist. Splňuje standardy 802.11a/b/g/n/ac/ax a související rozšíření, zvládne stovky klientů na jeden AP a poskytuje pokročilé bezpečnostní a monitorovací funkce (Rogue Scan, WIPS/WIDS, Packet Sniffer, Spectrum Analyzer). Certifikace Wi Fi Alliance, FCC a CE doplňuje limitovaná doživotní záruka, což z něj činí ideální řešení pro prostředí s vysokou hustotou uživatelů.současných SSID=16, typ EAP -  EAP-TLS, EAP-TTLS/MSCHAPv2, PEAPv0/EAP-MSCHAPv2, PEAPv1/EAP-GTC, EAP-SIM, EAP-AKA, EAP-FAST, typ autentifikace - WPA, WPA2, and WPA3 s 802.1x or Preshared key, WEP, Web Captive Portal, MAC blacklist &amp; whitelist, IEEE standardy - 802.11a, 802.11b, 802.11d, 802.11e, 802.11g, 802.11h, 802.11i, 802.11j, 802.11k, 802.11n, 802.11r, 802.11v, 802.11w, 802.11ac, 802.1ax, 802.11Q, 802.11X, 802.3ad, 802.3af, 802.3at, 802.3az, podpora SSID - Local-Bridge, Tunnel, Mesh, počet klientů na 1 přístupový bod = 512, rozšířené funkce 802.11 - OFDMA, 2,4GHz OFDMA, Spatial reuse (BSS Coloring), UL-MU-MIMO 802.11ax MODE,DL-MU-MIMO, TWT,  monitorování frekvenčního pásma - Rogue Scan Radio Modes, WIPS / WIDS Radio Modes, Packet Sniffer Mode, Spectrum Analyzer, certifikace Wi-Fi Alliance, FCC, IC, CE, limitovaná doživotní záruka</t>
  </si>
  <si>
    <t>Licence k WiFi AP In</t>
  </si>
  <si>
    <t>1960249195</t>
  </si>
  <si>
    <t>Transceiver optický</t>
  </si>
  <si>
    <t>SFP transceiver 1,25Gbps, 1000BASE-LX, SM, 10km, 1310nm (FP) pro přepínače typ 1</t>
  </si>
  <si>
    <t>1139341689</t>
  </si>
  <si>
    <t>D10-</t>
  </si>
  <si>
    <t>ŠKOLNÍ ROZHLAS</t>
  </si>
  <si>
    <t>ARS 520 BS ACOUSTIC</t>
  </si>
  <si>
    <t>Nástěnná 2-pásmová reprosoustava pro 100V * 5/10W * 150-17000Hz * 90dB</t>
  </si>
  <si>
    <t>-588606886</t>
  </si>
  <si>
    <t>Pol9</t>
  </si>
  <si>
    <t>Pomocný materiál</t>
  </si>
  <si>
    <t>420126218</t>
  </si>
  <si>
    <t>D11-</t>
  </si>
  <si>
    <t>NESPECIFIKOVANÝ MATERIÁL</t>
  </si>
  <si>
    <t>Pol10</t>
  </si>
  <si>
    <t>montážní materiál (šrouby, vruty, hmoždinky, pásky apod.)</t>
  </si>
  <si>
    <t>-701807083</t>
  </si>
  <si>
    <t>D12-</t>
  </si>
  <si>
    <t>MONTÁŽE</t>
  </si>
  <si>
    <t>Pol11</t>
  </si>
  <si>
    <t>Pokládka UTP kabelů</t>
  </si>
  <si>
    <t>296272544</t>
  </si>
  <si>
    <t>Pol12</t>
  </si>
  <si>
    <t>demontáž a zpětné zavíkování tras - pokládka optiky</t>
  </si>
  <si>
    <t>-1309372552</t>
  </si>
  <si>
    <t>Pol13</t>
  </si>
  <si>
    <t xml:space="preserve">Montáž  nosných prvků</t>
  </si>
  <si>
    <t>847167957</t>
  </si>
  <si>
    <t>Montáž nosných prvků</t>
  </si>
  <si>
    <t>Pol14</t>
  </si>
  <si>
    <t>Průrazy včetně začištění</t>
  </si>
  <si>
    <t>-1725003451</t>
  </si>
  <si>
    <t>Pol15</t>
  </si>
  <si>
    <t>Doplnění rozvaděče, reorganizace v rozvaděči</t>
  </si>
  <si>
    <t>-572636858</t>
  </si>
  <si>
    <t>Pol16</t>
  </si>
  <si>
    <t>Zapojení modulu RJ 45</t>
  </si>
  <si>
    <t>-1732353354</t>
  </si>
  <si>
    <t>Pol17</t>
  </si>
  <si>
    <t>montáž zásuvky SK</t>
  </si>
  <si>
    <t>1472342650</t>
  </si>
  <si>
    <t>Pol18</t>
  </si>
  <si>
    <t>Měření portů Lan včetně protokolů</t>
  </si>
  <si>
    <t>port</t>
  </si>
  <si>
    <t>1011244367</t>
  </si>
  <si>
    <t>Pol19</t>
  </si>
  <si>
    <t>Montáž školního rozhlasu</t>
  </si>
  <si>
    <t>1396881701</t>
  </si>
  <si>
    <t>D13-</t>
  </si>
  <si>
    <t>Pol20</t>
  </si>
  <si>
    <t>Odpojení, demontáž metalických kabelů ve stávajících kanálech a vedení</t>
  </si>
  <si>
    <t>2110461815</t>
  </si>
  <si>
    <t>Pol21</t>
  </si>
  <si>
    <t>Přemístění stávajících kabelů UTP k novým zásuvkám vytažení a opětovné zatažení</t>
  </si>
  <si>
    <t>1920134922</t>
  </si>
  <si>
    <t>Pol22</t>
  </si>
  <si>
    <t>Ošetření stávajících UTP kabelů vedoucí přes místnost trubkou dvojdílnou podélně dělitelnou ohebnou</t>
  </si>
  <si>
    <t>-1438026109</t>
  </si>
  <si>
    <t>Pol23</t>
  </si>
  <si>
    <t>Demontáž školního rozhlasu</t>
  </si>
  <si>
    <t>-1279140938</t>
  </si>
  <si>
    <t>D14-</t>
  </si>
  <si>
    <t>Zakončení metalických kabelů (přeložky)</t>
  </si>
  <si>
    <t>Pol24</t>
  </si>
  <si>
    <t>zapojení modulu RJ45</t>
  </si>
  <si>
    <t>1457300843</t>
  </si>
  <si>
    <t>Pol25</t>
  </si>
  <si>
    <t>organizace kabelů v rozvaděči</t>
  </si>
  <si>
    <t>1919293480</t>
  </si>
  <si>
    <t>Pol26</t>
  </si>
  <si>
    <t>Měření portů přeložených kabelů</t>
  </si>
  <si>
    <t>2094063394</t>
  </si>
  <si>
    <t>D16-</t>
  </si>
  <si>
    <t>Demontáže starých rozvodů SK v budoucích učebnách</t>
  </si>
  <si>
    <t>Pol27</t>
  </si>
  <si>
    <t>úklid po montážních činnostech, přesuny hmot</t>
  </si>
  <si>
    <t>-1120940259</t>
  </si>
  <si>
    <t>D17-</t>
  </si>
  <si>
    <t>Aktivní prvky</t>
  </si>
  <si>
    <t>Pol28</t>
  </si>
  <si>
    <t>montáž AP</t>
  </si>
  <si>
    <t>584478899</t>
  </si>
  <si>
    <t>Pol29</t>
  </si>
  <si>
    <t>Instalace, konfigurace</t>
  </si>
  <si>
    <t>-1654160829</t>
  </si>
  <si>
    <t>Pol30</t>
  </si>
  <si>
    <t>drobné práce jinde neuvedené</t>
  </si>
  <si>
    <t>1949522571</t>
  </si>
  <si>
    <t>Pol31</t>
  </si>
  <si>
    <t>dokumentace skutečného provedení</t>
  </si>
  <si>
    <t>1785697771</t>
  </si>
  <si>
    <t>Pol32</t>
  </si>
  <si>
    <t>Doprava</t>
  </si>
  <si>
    <t>1906093137</t>
  </si>
  <si>
    <t>D18-</t>
  </si>
  <si>
    <t>Ostatní</t>
  </si>
  <si>
    <t>Pol33</t>
  </si>
  <si>
    <t>KOORDINACE , ZŠ, stavba, elektro</t>
  </si>
  <si>
    <t>796540332</t>
  </si>
  <si>
    <t>Pol34</t>
  </si>
  <si>
    <t>Certifikace LAN,</t>
  </si>
  <si>
    <t>-938808633</t>
  </si>
  <si>
    <t>Pol35</t>
  </si>
  <si>
    <t>-660483133</t>
  </si>
  <si>
    <t>Pol36</t>
  </si>
  <si>
    <t>Zřízení staveniště</t>
  </si>
  <si>
    <t>1502147115</t>
  </si>
  <si>
    <t>Pol37</t>
  </si>
  <si>
    <t>Dopravní náklady</t>
  </si>
  <si>
    <t>857992082</t>
  </si>
  <si>
    <t>-1942897568</t>
  </si>
  <si>
    <t>-26533156</t>
  </si>
  <si>
    <t>1678878927</t>
  </si>
  <si>
    <t>-504083930</t>
  </si>
  <si>
    <t>762189491</t>
  </si>
  <si>
    <t>-887800472</t>
  </si>
  <si>
    <t>-42714009</t>
  </si>
  <si>
    <t>966403090</t>
  </si>
  <si>
    <t>-845680956</t>
  </si>
  <si>
    <t>1689838114</t>
  </si>
  <si>
    <t>-777023703</t>
  </si>
  <si>
    <t>2092701406</t>
  </si>
  <si>
    <t>1052260868</t>
  </si>
  <si>
    <t>-1714234120</t>
  </si>
  <si>
    <t>-2021863611</t>
  </si>
  <si>
    <t>1051344140</t>
  </si>
  <si>
    <t>1634782995</t>
  </si>
  <si>
    <t>-1943657179</t>
  </si>
  <si>
    <t>780338434</t>
  </si>
  <si>
    <t>1589115235</t>
  </si>
  <si>
    <t>-478440918</t>
  </si>
  <si>
    <t>-389229683</t>
  </si>
  <si>
    <t>1282288592</t>
  </si>
  <si>
    <t>-401156859</t>
  </si>
  <si>
    <t>612010054</t>
  </si>
  <si>
    <t>177040364</t>
  </si>
  <si>
    <t>1806453665</t>
  </si>
  <si>
    <t>1596112062</t>
  </si>
  <si>
    <t>92314907</t>
  </si>
  <si>
    <t>-494642005</t>
  </si>
  <si>
    <t>224712048</t>
  </si>
  <si>
    <t>-110768640</t>
  </si>
  <si>
    <t>-74928343</t>
  </si>
  <si>
    <t>-1014518119</t>
  </si>
  <si>
    <t>-468290653</t>
  </si>
  <si>
    <t>1765774355</t>
  </si>
  <si>
    <t>247315708</t>
  </si>
  <si>
    <t>269020326</t>
  </si>
  <si>
    <t>559976599</t>
  </si>
  <si>
    <t>-620072292</t>
  </si>
  <si>
    <t>-1765104655</t>
  </si>
  <si>
    <t>-100296973</t>
  </si>
  <si>
    <t>-1534371216</t>
  </si>
  <si>
    <t>-283213144</t>
  </si>
  <si>
    <t>-1214167369</t>
  </si>
  <si>
    <t>-737557449</t>
  </si>
  <si>
    <t>-1977789533</t>
  </si>
  <si>
    <t>-1435567369</t>
  </si>
  <si>
    <t>3-2023 - Silnoproudá elektrotechnika</t>
  </si>
  <si>
    <t>HSV - HSV</t>
  </si>
  <si>
    <t xml:space="preserve">    99 - Přesun hmot</t>
  </si>
  <si>
    <t xml:space="preserve">    743 - Elektromontáže - hrubá montáž</t>
  </si>
  <si>
    <t>M - Práce a dodávky M</t>
  </si>
  <si>
    <t xml:space="preserve">    21-M - Elektromontáže</t>
  </si>
  <si>
    <t xml:space="preserve">    46-M - Zemní práce při extr.mont.pracích</t>
  </si>
  <si>
    <t xml:space="preserve">    0 - Vedlejší rozpočtové náklady</t>
  </si>
  <si>
    <t>997013801</t>
  </si>
  <si>
    <t>Poplatek za uložení stavebního betonového odpadu na skládce (skládkovné)</t>
  </si>
  <si>
    <t>-1649406320</t>
  </si>
  <si>
    <t>743</t>
  </si>
  <si>
    <t>Elektromontáže - hrubá montáž</t>
  </si>
  <si>
    <t>741910401</t>
  </si>
  <si>
    <t>Montáž žlab plastový šířky do 100 mm s víkem</t>
  </si>
  <si>
    <t>1198431404</t>
  </si>
  <si>
    <t>Montáž žlabů bez stojiny a výložníků plastových, šířky do 100 mm s víkem</t>
  </si>
  <si>
    <t>https://podminky.urs.cz/item/CS_URS_2025_02/741910401</t>
  </si>
  <si>
    <t>743311300</t>
  </si>
  <si>
    <t>Montáž lišta a kanálek protahovací šířky do 60 mm</t>
  </si>
  <si>
    <t>-337967072</t>
  </si>
  <si>
    <t>743311400</t>
  </si>
  <si>
    <t>Montáž lišta a kanálek protahovací šířky do 80 mm</t>
  </si>
  <si>
    <t>685506065</t>
  </si>
  <si>
    <t>743411111</t>
  </si>
  <si>
    <t>Montáž krabice zapuštěná plastová kruhová typ KU68/2-1902, KO125</t>
  </si>
  <si>
    <t>-507741219</t>
  </si>
  <si>
    <t>743414311</t>
  </si>
  <si>
    <t>Montáž rozvodka nástěnná plastová kruhová typ KU68/2-1903, KR97</t>
  </si>
  <si>
    <t>-665642465</t>
  </si>
  <si>
    <t>Práce a dodávky M</t>
  </si>
  <si>
    <t>21-M</t>
  </si>
  <si>
    <t>Elektromontáže</t>
  </si>
  <si>
    <t>210100151</t>
  </si>
  <si>
    <t>Ukončení kabelů smršťovací koncovkou nebo páskou se zapojením bez letování žíly do 4x16 mm2</t>
  </si>
  <si>
    <t>-1593475959</t>
  </si>
  <si>
    <t>Ukončení kabelů smršťovací koncovkou nebo páskou se zapojením bez letování počtu a průřezu žil 4 x 16 mm2</t>
  </si>
  <si>
    <t>https://podminky.urs.cz/item/CS_URS_2025_02/210100151</t>
  </si>
  <si>
    <t>210100252</t>
  </si>
  <si>
    <t>Ukončení kabelů smršťovací koncovkou nebo páskou se zapojením bez letování žíly do 4x25 mm2</t>
  </si>
  <si>
    <t>-737700118</t>
  </si>
  <si>
    <t>Ukončení kabelů smršťovací koncovkou nebo páskou se zapojením bez letování počtu a průřezu žil 4 x 25 mm2</t>
  </si>
  <si>
    <t>https://podminky.urs.cz/item/CS_URS_2025_02/210100252</t>
  </si>
  <si>
    <t>210100235</t>
  </si>
  <si>
    <t>Ukončení šňůr se zapojením počtu a průřezu žil do 5x4 mm2</t>
  </si>
  <si>
    <t>1445528220</t>
  </si>
  <si>
    <t>741310251</t>
  </si>
  <si>
    <t>Montáž spínač (polo)zapuštěný šroubové připojení 1-jednopólových prostředí venkovní/mokré se zapojením vodičů</t>
  </si>
  <si>
    <t>674444343</t>
  </si>
  <si>
    <t>Montáž spínačů jedno nebo dvoupólových polozapuštěných nebo zapuštěných se zapojením vodičů šroubové připojení, pro prostředí venkovní nebo mokré spínačů, řazení 1-jednopólových</t>
  </si>
  <si>
    <t>https://podminky.urs.cz/item/CS_URS_2025_02/741310251</t>
  </si>
  <si>
    <t>210110003</t>
  </si>
  <si>
    <t>Montáž nástěnný přepínač nn 5-sériový pro prostředí základní nebo vlhké</t>
  </si>
  <si>
    <t>867898668</t>
  </si>
  <si>
    <t>210110081</t>
  </si>
  <si>
    <t>Montáž spínač nn přípojkasporáková s doutnavkou se zapojením vodičů</t>
  </si>
  <si>
    <t>526603921</t>
  </si>
  <si>
    <t>210111042</t>
  </si>
  <si>
    <t>Montáž zásuvka (polo)zapuštěná bezšroubové připojení 2P+PE dvojí zapojení - průběžná</t>
  </si>
  <si>
    <t>-1813881332</t>
  </si>
  <si>
    <t>741313052</t>
  </si>
  <si>
    <t>Montáž zásuvka nástěnná šroubové připojení 3P+N+PE se zapojením vodičů</t>
  </si>
  <si>
    <t>-838598257</t>
  </si>
  <si>
    <t>Montáž zásuvek domovních se zapojením vodičů šroubové připojení nástěnných do 25 A, provedení 3P + N + PE</t>
  </si>
  <si>
    <t>https://podminky.urs.cz/item/CS_URS_2025_02/741313052</t>
  </si>
  <si>
    <t>210190003</t>
  </si>
  <si>
    <t>Montáž rozvodnic běžných oceloplechových nebo plastových do 100 kg-podlahová krabice</t>
  </si>
  <si>
    <t>-739941988</t>
  </si>
  <si>
    <t>210190004</t>
  </si>
  <si>
    <t>Montáž rozvodnic běžných oceloplechových nebo plastových do 150 kg-nová/doplnění/rozšíření rozvaděče</t>
  </si>
  <si>
    <t>1499397245</t>
  </si>
  <si>
    <t>741210201</t>
  </si>
  <si>
    <t>Montáž rozvaděč skříňový nebo panelový dělitelný pole do 200 kg</t>
  </si>
  <si>
    <t>-630469966</t>
  </si>
  <si>
    <t>Montáž rozvaděčů skříňových nebo panelových bez zapojení vodičů dělitelných, hmotnosti jednoho pole do 200 kg</t>
  </si>
  <si>
    <t>https://podminky.urs.cz/item/CS_URS_2025_02/741210201</t>
  </si>
  <si>
    <t>741372112</t>
  </si>
  <si>
    <t>Montáž svítidlo LED interiérové vestavné panelové hranaté nebo kruhové přes 0,09 do 0,36 m2 se zapojením vodičů</t>
  </si>
  <si>
    <t>-1918434957</t>
  </si>
  <si>
    <t>Montáž svítidel s integrovaným zdrojem LED se zapojením vodičů interiérových vestavných stropních panelových hranatých nebo kruhových, plochy přes 0,09 do 0,36 m2</t>
  </si>
  <si>
    <t>https://podminky.urs.cz/item/CS_URS_2025_02/741372112</t>
  </si>
  <si>
    <t>210280002</t>
  </si>
  <si>
    <t>Zkoušky a prohlídky el rozvodů a zařízení celková prohlídka pro objem montážních prací přes 100 do 500 tis Kč</t>
  </si>
  <si>
    <t>824096217</t>
  </si>
  <si>
    <t>Zkoušky a prohlídky elektrických rozvodů a zařízení celková prohlídka, zkoušení, měření a vyhotovení revizní zprávy pro objem montážních prací přes 100 do 500 tisíc Kč</t>
  </si>
  <si>
    <t>https://podminky.urs.cz/item/CS_URS_2025_02/210280002</t>
  </si>
  <si>
    <t>210280712</t>
  </si>
  <si>
    <t>Měření intenzity osvětlení na pracovišti do 50 svítidel</t>
  </si>
  <si>
    <t>844372828</t>
  </si>
  <si>
    <t>Zkoušky a prohlídky osvětlovacího zařízení měření intenzity osvětlení</t>
  </si>
  <si>
    <t>https://podminky.urs.cz/item/CS_URS_2025_02/210280712</t>
  </si>
  <si>
    <t>210800116</t>
  </si>
  <si>
    <t>Montáž měděných kabelů CYKY,CYBY,CYMY,NYM,CYKYLS,CYKYLo 5x2,5 mm2 uložených pod omítku ve stěně</t>
  </si>
  <si>
    <t>-417503311</t>
  </si>
  <si>
    <t>210800528</t>
  </si>
  <si>
    <t>Montáž měděných vodičů CY, HO5V, HO7V, NYY, YY 10 mm2 uložených volně</t>
  </si>
  <si>
    <t>-88285882</t>
  </si>
  <si>
    <t>210810109</t>
  </si>
  <si>
    <t>Montáž měděných kabelů CYKY, NYM, NYY, YSLY 1 kV 4x25 mm2 uložených pevně</t>
  </si>
  <si>
    <t>1066324033</t>
  </si>
  <si>
    <t>210812019</t>
  </si>
  <si>
    <t>Montáž kabelu Cu plného nebo laněného do 1 kV žíly 3x95 až 120 mm2 (např. CYKY, CYKFY) bez ukončení uloženého volně nebo v liště</t>
  </si>
  <si>
    <t>1261473870</t>
  </si>
  <si>
    <t>Montáž izolovaných kabelů měděných do 1 kV bez ukončení plných nebo laněných kulatých (např. CYKY, CYKFY) uložených volně nebo v liště počtu a průřezu žil 3x95 až 120 mm2</t>
  </si>
  <si>
    <t>https://podminky.urs.cz/item/CS_URS_2025_02/210812019</t>
  </si>
  <si>
    <t>46-M</t>
  </si>
  <si>
    <t>Zemní práce při extr.mont.pracích</t>
  </si>
  <si>
    <t>460600061</t>
  </si>
  <si>
    <t>Odvoz suti a vybouraných hmot do 1 km</t>
  </si>
  <si>
    <t>64967004</t>
  </si>
  <si>
    <t>460600071</t>
  </si>
  <si>
    <t>Příplatek k odvozu suti a vybouraných hmot za každý další 1 km</t>
  </si>
  <si>
    <t>132302612</t>
  </si>
  <si>
    <t>460680151</t>
  </si>
  <si>
    <t>Vybourání otvorů ve zdivu kamenném plochy do 0,25 m2, tloušťky do 45 cm</t>
  </si>
  <si>
    <t>105955557</t>
  </si>
  <si>
    <t>468081526</t>
  </si>
  <si>
    <t>Vybourání otvorů pro elektroinstalace ve zdivu železobetonovém pl přes 0,09 do 0,25 m2 tl přes 75 do 90 cm</t>
  </si>
  <si>
    <t>-1907728549</t>
  </si>
  <si>
    <t>Vybourání otvorů ve zdivu železobetonovém plochy přes 0,09 do 0,25 m2 a tloušťky přes 75 do 90 cm</t>
  </si>
  <si>
    <t>https://podminky.urs.cz/item/CS_URS_2025_02/468081526</t>
  </si>
  <si>
    <t>460680485</t>
  </si>
  <si>
    <t>Vysekání kapes a výklenků ve zdivu cihelném pro elinstalační zařízení plochy přes 0,25 m2</t>
  </si>
  <si>
    <t>m3</t>
  </si>
  <si>
    <t>-644602500</t>
  </si>
  <si>
    <t>460680401</t>
  </si>
  <si>
    <t>Vysekání kapes a výklenků ve zdivu z lehkých betonů, dutých cihel a tvárnic pro krabice 7x7x5 cm</t>
  </si>
  <si>
    <t>1240713680</t>
  </si>
  <si>
    <t>460680612</t>
  </si>
  <si>
    <t>Vysekání rýh pro montáž trubek a kabelů v omítce vápenné a vápenocementové stěn šířky do 5 cm</t>
  </si>
  <si>
    <t>-1228287883</t>
  </si>
  <si>
    <t>460680615</t>
  </si>
  <si>
    <t>Vysekání rýh pro montáž trubek a kabelů v omítce vápenné a vápenocementové stěn šířky do 15 cm</t>
  </si>
  <si>
    <t>776524731</t>
  </si>
  <si>
    <t>460941212</t>
  </si>
  <si>
    <t>Vyplnění a omítnutí rýh při elektroinstalacích ve stěnách hl do 3 cm a š přes 3 do 5 cm</t>
  </si>
  <si>
    <t>-2055579289</t>
  </si>
  <si>
    <t>Vyplnění rýh vyplnění a omítnutí rýh ve stěnách hloubky do 3 cm a šířky přes 3 do 5 cm</t>
  </si>
  <si>
    <t>https://podminky.urs.cz/item/CS_URS_2025_02/460941212</t>
  </si>
  <si>
    <t>460941215</t>
  </si>
  <si>
    <t>Vyplnění a omítnutí rýh při elektroinstalacích ve stěnách hl do 3 cm a š přes 10 do 15 cm</t>
  </si>
  <si>
    <t>229988745</t>
  </si>
  <si>
    <t>Vyplnění rýh vyplnění a omítnutí rýh ve stěnách hloubky do 3 cm a šířky přes 10 do 15 cm</t>
  </si>
  <si>
    <t>https://podminky.urs.cz/item/CS_URS_2025_02/460941215</t>
  </si>
  <si>
    <t>HZS2221</t>
  </si>
  <si>
    <t>Hodinová zúčtovací sazba topenář</t>
  </si>
  <si>
    <t>262144</t>
  </si>
  <si>
    <t>-1478542972</t>
  </si>
  <si>
    <t>Hodinové zúčtovací sazby profesí PSV provádění stavebních instalací topenář</t>
  </si>
  <si>
    <t>https://podminky.urs.cz/item/CS_URS_2025_02/HZS2221</t>
  </si>
  <si>
    <t>1338080788</t>
  </si>
  <si>
    <t>1647110589</t>
  </si>
  <si>
    <t>013254000</t>
  </si>
  <si>
    <t>Dokumentace skutečného provedení stavby</t>
  </si>
  <si>
    <t>Kč</t>
  </si>
  <si>
    <t>-1777909101</t>
  </si>
  <si>
    <t>-748664586</t>
  </si>
  <si>
    <t>065002000</t>
  </si>
  <si>
    <t>Mimostaveništní doprava materiálů</t>
  </si>
  <si>
    <t>205955464</t>
  </si>
  <si>
    <t>081002000</t>
  </si>
  <si>
    <t>Doprava zaměstnanců na staveniště</t>
  </si>
  <si>
    <t>-1075955567</t>
  </si>
  <si>
    <t>091002000</t>
  </si>
  <si>
    <t>Ostatní náklady související s objektem</t>
  </si>
  <si>
    <t>-839140584</t>
  </si>
  <si>
    <t>Úroveň 3:</t>
  </si>
  <si>
    <t>SO-01 - Učebna CIZÍ JAZYK s využitím IT č.m.90 materiál</t>
  </si>
  <si>
    <t xml:space="preserve">    D3 - ROZPIS ROZVADĚČE 2R2</t>
  </si>
  <si>
    <t>M - M</t>
  </si>
  <si>
    <t xml:space="preserve">    D1 - ROZPIS DOPLNĚNÍ ROZVADĚČE HR</t>
  </si>
  <si>
    <t xml:space="preserve">    D2 - ROZPIS ROZVADĚČE R90-INFORMATIKA A CIZI JAZYKY</t>
  </si>
  <si>
    <t xml:space="preserve">    D20 - SVÍTIDLA VČ.ZDROJŮ</t>
  </si>
  <si>
    <t xml:space="preserve">    D21 - ZÁSUVKY,OVLADAČE,KRABICE,MOTORY,LIŠTY</t>
  </si>
  <si>
    <t>D22 - KABELY,VODIČE</t>
  </si>
  <si>
    <t>D3</t>
  </si>
  <si>
    <t>ROZPIS ROZVADĚČE 2R2</t>
  </si>
  <si>
    <t>pol1.3</t>
  </si>
  <si>
    <t xml:space="preserve">rozvaděč  IP40/20, 130 MOD.,POD OMÍTKU,DVEŘE POŽÁRNÍ EI 30 DP1</t>
  </si>
  <si>
    <t>949236643</t>
  </si>
  <si>
    <t>pol2.3</t>
  </si>
  <si>
    <t>vypínač 100A/3f</t>
  </si>
  <si>
    <t>-2075848173</t>
  </si>
  <si>
    <t>pol3.3</t>
  </si>
  <si>
    <t>II.stupeň přep.ochrany</t>
  </si>
  <si>
    <t>2109399273</t>
  </si>
  <si>
    <t>pol4.3</t>
  </si>
  <si>
    <t>jistič 25A/3f/B 6kA</t>
  </si>
  <si>
    <t>746317463</t>
  </si>
  <si>
    <t>pol5.3</t>
  </si>
  <si>
    <t>jistič 40A/3f/C 6kA</t>
  </si>
  <si>
    <t>-1027057644</t>
  </si>
  <si>
    <t>pol6.3</t>
  </si>
  <si>
    <t>propojovací lišty - fázový hřeben 100A - komplet</t>
  </si>
  <si>
    <t>172757282</t>
  </si>
  <si>
    <t>pol7.3</t>
  </si>
  <si>
    <t>svorkovnice PE</t>
  </si>
  <si>
    <t>1235920594</t>
  </si>
  <si>
    <t>pol8.3</t>
  </si>
  <si>
    <t>svorkovnice N</t>
  </si>
  <si>
    <t>1313163178</t>
  </si>
  <si>
    <t>pol9.3</t>
  </si>
  <si>
    <t>vývodní svorky</t>
  </si>
  <si>
    <t>-1433919030</t>
  </si>
  <si>
    <t>pol10.3</t>
  </si>
  <si>
    <t>podružný materiál</t>
  </si>
  <si>
    <t>1219077362</t>
  </si>
  <si>
    <t>pol11.3</t>
  </si>
  <si>
    <t>výroba rozvaděče</t>
  </si>
  <si>
    <t>-1234383955</t>
  </si>
  <si>
    <t>ROZPIS DOPLNĚNÍ ROZVADĚČE HR</t>
  </si>
  <si>
    <t>pol1.1</t>
  </si>
  <si>
    <t>pojistkový odpínač OPV 22/3+3x PV 80AgG</t>
  </si>
  <si>
    <t>-1803333061</t>
  </si>
  <si>
    <t>pol4.1</t>
  </si>
  <si>
    <t>707731446</t>
  </si>
  <si>
    <t>D2</t>
  </si>
  <si>
    <t>ROZPIS ROZVADĚČE R90-INFORMATIKA A CIZI JAZYKY</t>
  </si>
  <si>
    <t>pol1.2</t>
  </si>
  <si>
    <t xml:space="preserve">rozvaděč  IP40/20, 72 MOD.,POD OMÍTKU</t>
  </si>
  <si>
    <t>-1083925816</t>
  </si>
  <si>
    <t>pol2.2</t>
  </si>
  <si>
    <t>vypínač 40A/3f</t>
  </si>
  <si>
    <t>2144639948</t>
  </si>
  <si>
    <t>pol3.2</t>
  </si>
  <si>
    <t>1518365480</t>
  </si>
  <si>
    <t>pol4.2</t>
  </si>
  <si>
    <t>jistič 6A/1f/B 6kA</t>
  </si>
  <si>
    <t>1024060237</t>
  </si>
  <si>
    <t>pol5.2</t>
  </si>
  <si>
    <t>jistič 10A/1f/C 6kA</t>
  </si>
  <si>
    <t>-1475552593</t>
  </si>
  <si>
    <t>pol7.2</t>
  </si>
  <si>
    <t>jistič 16A/1f/B 6kA</t>
  </si>
  <si>
    <t>1876453282</t>
  </si>
  <si>
    <t>pol8.2</t>
  </si>
  <si>
    <t>jistič 25A/3f/C 6kA + vypínací spoušť</t>
  </si>
  <si>
    <t>301838981</t>
  </si>
  <si>
    <t>pol9.2</t>
  </si>
  <si>
    <t>chránič s nadproudovou ochranou 10A/1N/B/30mA-1TE 6kA</t>
  </si>
  <si>
    <t>298012283</t>
  </si>
  <si>
    <t>pol10.2</t>
  </si>
  <si>
    <t>chránič s nadproudovou ochranou 16A/1N/B/30mA-1TE 6kA</t>
  </si>
  <si>
    <t>1123590533</t>
  </si>
  <si>
    <t>pol19.2</t>
  </si>
  <si>
    <t>chránič s nadproudovou ochranou 16A/1N/C/30mA-1TE 6kA</t>
  </si>
  <si>
    <t>-1019513793</t>
  </si>
  <si>
    <t>pol11.2</t>
  </si>
  <si>
    <t>propojovací lišty - fázový hřeben 40A - komplet</t>
  </si>
  <si>
    <t>298303622</t>
  </si>
  <si>
    <t>pol14.2</t>
  </si>
  <si>
    <t>750472207</t>
  </si>
  <si>
    <t>pol15.2</t>
  </si>
  <si>
    <t>-1215091698</t>
  </si>
  <si>
    <t>pol16.2</t>
  </si>
  <si>
    <t>-1775815278</t>
  </si>
  <si>
    <t>pol17.2</t>
  </si>
  <si>
    <t>749241011</t>
  </si>
  <si>
    <t>pol18.2</t>
  </si>
  <si>
    <t>2047997979</t>
  </si>
  <si>
    <t>D20</t>
  </si>
  <si>
    <t>SVÍTIDLA VČ.ZDROJŮ</t>
  </si>
  <si>
    <t>pol40.20</t>
  </si>
  <si>
    <t>A-LED SVÍTIDLO 34W,4100lm,Ra80,3800K,UGR&lt;19 + RÁMEČEK PRO PŘISAZENOU MONTÁŽ</t>
  </si>
  <si>
    <t>-1749050465</t>
  </si>
  <si>
    <t>pol31.20</t>
  </si>
  <si>
    <t>C-ZAVĚŠENÉ ASYMETRICKÉ LED SVÍTIDLO 16W,2000lm,IP20 +ZÁVĚS</t>
  </si>
  <si>
    <t>234224024</t>
  </si>
  <si>
    <t>pol2.20</t>
  </si>
  <si>
    <t xml:space="preserve">NO –  NOUZ.SV. LED 1W S PIKTOGRAMEM S VLASTNÍM ZÁL. ZDROJEM 1HOD.-PROVEDENÍ SE</t>
  </si>
  <si>
    <t>-1195838264</t>
  </si>
  <si>
    <t>pol3.20</t>
  </si>
  <si>
    <t>podružný materiál pro uchycení svítidel</t>
  </si>
  <si>
    <t>-1451947972</t>
  </si>
  <si>
    <t>D21</t>
  </si>
  <si>
    <t>ZÁSUVKY,OVLADAČE,KRABICE,MOTORY,LIŠTY</t>
  </si>
  <si>
    <t>pol1.21</t>
  </si>
  <si>
    <t>ovladač, řazení 5 (sériový), komplet, IP20</t>
  </si>
  <si>
    <t>-1725104195</t>
  </si>
  <si>
    <t>pol17.21</t>
  </si>
  <si>
    <t>ovladač, žaluziový, komplet, IP20</t>
  </si>
  <si>
    <t>1295507050</t>
  </si>
  <si>
    <t>pol18.21</t>
  </si>
  <si>
    <t>ovladač, otočný uzamykatelný 40A/3f, IP20</t>
  </si>
  <si>
    <t>47500708</t>
  </si>
  <si>
    <t>pol4.21</t>
  </si>
  <si>
    <t>dvojzásuvka 230V/16A IP20</t>
  </si>
  <si>
    <t>-191545768</t>
  </si>
  <si>
    <t>pol3.21</t>
  </si>
  <si>
    <t>zásuvka 230V/16A IP20zásuvka 230V/16A IP20 S 3.ST.PŘEP.OCHRANY</t>
  </si>
  <si>
    <t>1476608892</t>
  </si>
  <si>
    <t>pol26.21</t>
  </si>
  <si>
    <t>dvojzásuvka 230V/16A IP20zásuvka 230V/16A IP20 S 3.ST.PŘEP.OCHRANY</t>
  </si>
  <si>
    <t>-1367253255</t>
  </si>
  <si>
    <t>pol33.21</t>
  </si>
  <si>
    <t>zásuvka 400V/16A</t>
  </si>
  <si>
    <t>542143793</t>
  </si>
  <si>
    <t>pol6.21</t>
  </si>
  <si>
    <t>trojrámeček</t>
  </si>
  <si>
    <t>-125032209</t>
  </si>
  <si>
    <t>pol7.21</t>
  </si>
  <si>
    <t>podlahová krabice+3x zásuvka 230V/16A,1xZÁSUVKA 230V/16A S 3.ST.PŘEP.OCHRANY</t>
  </si>
  <si>
    <t>1177947987</t>
  </si>
  <si>
    <t>pol8.21</t>
  </si>
  <si>
    <t>krabice přístrojová pod omítku KP</t>
  </si>
  <si>
    <t>-1593317472</t>
  </si>
  <si>
    <t>pol20.21</t>
  </si>
  <si>
    <t>krabice přístrojová na omítku KP</t>
  </si>
  <si>
    <t>1133586780</t>
  </si>
  <si>
    <t>pol9.21</t>
  </si>
  <si>
    <t>krabice rozvodná pod omítku KR</t>
  </si>
  <si>
    <t>1356398309</t>
  </si>
  <si>
    <t>pol10.21</t>
  </si>
  <si>
    <t>krabice rozvodná na omítku KR</t>
  </si>
  <si>
    <t>-783647456</t>
  </si>
  <si>
    <t>pol11.21</t>
  </si>
  <si>
    <t>lišta vkladací 24x22 vč.uchycení-pro svítidla vedení na stropě,zásuvky ve stole</t>
  </si>
  <si>
    <t>-1096584352</t>
  </si>
  <si>
    <t>pol12.21</t>
  </si>
  <si>
    <t>PVC CHRÁNIČKA PR.32mm- DO PODLAHY A STĚNY</t>
  </si>
  <si>
    <t>-1097129022</t>
  </si>
  <si>
    <t>pol14.21</t>
  </si>
  <si>
    <t>kanál EKD 80x40 HF(bezhalogenová) vč.rohů,uchycení-hl.trasa z napoj.bodu do rozv.</t>
  </si>
  <si>
    <t>72906283</t>
  </si>
  <si>
    <t>pol30.21</t>
  </si>
  <si>
    <t>parapetní kanál PK 90x55D-TRASA VE STOLECH vč.uchycení</t>
  </si>
  <si>
    <t>2070713416</t>
  </si>
  <si>
    <t>pol13.21</t>
  </si>
  <si>
    <t>krabice KO125</t>
  </si>
  <si>
    <t>1165350200</t>
  </si>
  <si>
    <t>pol15.21</t>
  </si>
  <si>
    <t>HOP v samostatné skříni</t>
  </si>
  <si>
    <t>-5875520</t>
  </si>
  <si>
    <t>D22</t>
  </si>
  <si>
    <t>KABELY,VODIČE</t>
  </si>
  <si>
    <t>pol7.22</t>
  </si>
  <si>
    <t>CYKY 2Ax1,5</t>
  </si>
  <si>
    <t>-577045010</t>
  </si>
  <si>
    <t>pol1.22</t>
  </si>
  <si>
    <t>CYKY 3Ax1,5</t>
  </si>
  <si>
    <t>-234018262</t>
  </si>
  <si>
    <t>pol2.22</t>
  </si>
  <si>
    <t>CYKY 3Cx1,5</t>
  </si>
  <si>
    <t>-488154441</t>
  </si>
  <si>
    <t>pol3.22</t>
  </si>
  <si>
    <t>CYKY 3Cx2,5</t>
  </si>
  <si>
    <t>-1983718905</t>
  </si>
  <si>
    <t>pol8.22</t>
  </si>
  <si>
    <t>CYKY 5Cx1,5</t>
  </si>
  <si>
    <t>-423617972</t>
  </si>
  <si>
    <t>pol9.22</t>
  </si>
  <si>
    <t>CYKY 5Cx6</t>
  </si>
  <si>
    <t>1485787986</t>
  </si>
  <si>
    <t>pol4.22</t>
  </si>
  <si>
    <t>CY6</t>
  </si>
  <si>
    <t>1143283352</t>
  </si>
  <si>
    <t>pol5.22</t>
  </si>
  <si>
    <t>CHKE-R 5Cx25</t>
  </si>
  <si>
    <t>-1700890485</t>
  </si>
  <si>
    <t>pol10.22</t>
  </si>
  <si>
    <t>CHKE-R 5Cx10</t>
  </si>
  <si>
    <t>-2105963201</t>
  </si>
  <si>
    <t>pol6.22</t>
  </si>
  <si>
    <t>CHKE-R 1x10</t>
  </si>
  <si>
    <t>1913319120</t>
  </si>
  <si>
    <t>594016263</t>
  </si>
  <si>
    <t>-1791691143</t>
  </si>
  <si>
    <t>-1586946900</t>
  </si>
  <si>
    <t>-1599632092</t>
  </si>
  <si>
    <t>295788279</t>
  </si>
  <si>
    <t>1632417498</t>
  </si>
  <si>
    <t>-2069754829</t>
  </si>
  <si>
    <t>1182637248</t>
  </si>
  <si>
    <t>439315437</t>
  </si>
  <si>
    <t>-1216037204</t>
  </si>
  <si>
    <t>-1654752174</t>
  </si>
  <si>
    <t>1797219140</t>
  </si>
  <si>
    <t>-896783586</t>
  </si>
  <si>
    <t>8493499</t>
  </si>
  <si>
    <t>-1386146867</t>
  </si>
  <si>
    <t>1147358398</t>
  </si>
  <si>
    <t>1219215647</t>
  </si>
  <si>
    <t>-749546688</t>
  </si>
  <si>
    <t>1451966871</t>
  </si>
  <si>
    <t>1801004872</t>
  </si>
  <si>
    <t>-1522056569</t>
  </si>
  <si>
    <t>-1722819346</t>
  </si>
  <si>
    <t>-668429264</t>
  </si>
  <si>
    <t>-278399584</t>
  </si>
  <si>
    <t>-1710805830</t>
  </si>
  <si>
    <t>516255747</t>
  </si>
  <si>
    <t>-70540638</t>
  </si>
  <si>
    <t>-815791060</t>
  </si>
  <si>
    <t>1926215778</t>
  </si>
  <si>
    <t>1134412970</t>
  </si>
  <si>
    <t>293901063</t>
  </si>
  <si>
    <t>1719090444</t>
  </si>
  <si>
    <t>134825003</t>
  </si>
  <si>
    <t>-1344807060</t>
  </si>
  <si>
    <t>-1389755432</t>
  </si>
  <si>
    <t>367066339</t>
  </si>
  <si>
    <t>2032663223</t>
  </si>
  <si>
    <t>-589090739</t>
  </si>
  <si>
    <t>-891555831</t>
  </si>
  <si>
    <t>1674307380</t>
  </si>
  <si>
    <t>742572996</t>
  </si>
  <si>
    <t>414391766</t>
  </si>
  <si>
    <t>SO-02 - Učebna PŘÍRODNÍ VĚDY s využitím IT č.m.69 materiál</t>
  </si>
  <si>
    <t xml:space="preserve">    D3 - ROZPIS ROZVADĚČE 2R1</t>
  </si>
  <si>
    <t xml:space="preserve">    D2 - ROZPIS ROZVADĚČE R69-INFORMATIKA A PŘÍRODNÍ VĚDY</t>
  </si>
  <si>
    <t>ROZPIS ROZVADĚČE 2R1</t>
  </si>
  <si>
    <t>1892077340</t>
  </si>
  <si>
    <t>-973031074</t>
  </si>
  <si>
    <t>897976246</t>
  </si>
  <si>
    <t>2027428702</t>
  </si>
  <si>
    <t>843485785</t>
  </si>
  <si>
    <t>1054292589</t>
  </si>
  <si>
    <t>1472553044</t>
  </si>
  <si>
    <t>1273097409</t>
  </si>
  <si>
    <t>-482956660</t>
  </si>
  <si>
    <t>-1261155244</t>
  </si>
  <si>
    <t>-2096534187</t>
  </si>
  <si>
    <t>-1235871700</t>
  </si>
  <si>
    <t>261208781</t>
  </si>
  <si>
    <t>ROZPIS ROZVADĚČE R69-INFORMATIKA A PŘÍRODNÍ VĚDY</t>
  </si>
  <si>
    <t>1080320972</t>
  </si>
  <si>
    <t>-1029235986</t>
  </si>
  <si>
    <t>1445903635</t>
  </si>
  <si>
    <t>-267129551</t>
  </si>
  <si>
    <t>-941756167</t>
  </si>
  <si>
    <t>1670833148</t>
  </si>
  <si>
    <t>2140263794</t>
  </si>
  <si>
    <t>-1158436313</t>
  </si>
  <si>
    <t>-1354950551</t>
  </si>
  <si>
    <t>-1419136009</t>
  </si>
  <si>
    <t>-641221875</t>
  </si>
  <si>
    <t>1338737161</t>
  </si>
  <si>
    <t>2078110966</t>
  </si>
  <si>
    <t>-1466097192</t>
  </si>
  <si>
    <t>-409418568</t>
  </si>
  <si>
    <t>-360128409</t>
  </si>
  <si>
    <t>-1553817283</t>
  </si>
  <si>
    <t>-459240953</t>
  </si>
  <si>
    <t>359530478</t>
  </si>
  <si>
    <t>-1247011949</t>
  </si>
  <si>
    <t>pol16.21</t>
  </si>
  <si>
    <t>ovladač, řazení 1 (vypínač), komplet, IP20</t>
  </si>
  <si>
    <t>-747204262</t>
  </si>
  <si>
    <t>-252316050</t>
  </si>
  <si>
    <t>-36306253</t>
  </si>
  <si>
    <t>1056206534</t>
  </si>
  <si>
    <t>1068253880</t>
  </si>
  <si>
    <t>71074519</t>
  </si>
  <si>
    <t>-2040223450</t>
  </si>
  <si>
    <t>-747415369</t>
  </si>
  <si>
    <t>-1816759947</t>
  </si>
  <si>
    <t>pol19.21</t>
  </si>
  <si>
    <t>čtyřrámeček</t>
  </si>
  <si>
    <t>-577474919</t>
  </si>
  <si>
    <t>-1461888277</t>
  </si>
  <si>
    <t>-1520026263</t>
  </si>
  <si>
    <t>-1575918669</t>
  </si>
  <si>
    <t>-751577897</t>
  </si>
  <si>
    <t>2044189079</t>
  </si>
  <si>
    <t>2074945083</t>
  </si>
  <si>
    <t>-1308785893</t>
  </si>
  <si>
    <t>140332923</t>
  </si>
  <si>
    <t>-1428416680</t>
  </si>
  <si>
    <t>763594148</t>
  </si>
  <si>
    <t>1124461645</t>
  </si>
  <si>
    <t>759953201</t>
  </si>
  <si>
    <t>996843580</t>
  </si>
  <si>
    <t>820353869</t>
  </si>
  <si>
    <t>768858669</t>
  </si>
  <si>
    <t>567133312</t>
  </si>
  <si>
    <t>-1836389667</t>
  </si>
  <si>
    <t>1532079838</t>
  </si>
  <si>
    <t>1943579893</t>
  </si>
  <si>
    <t>-1897633426</t>
  </si>
  <si>
    <t>167247394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</si>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</sst>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619991011" TargetMode="External" /><Relationship Id="rId2" Type="http://schemas.openxmlformats.org/officeDocument/2006/relationships/hyperlink" Target="https://podminky.urs.cz/item/CS_URS_2025_02/611325412" TargetMode="External" /><Relationship Id="rId3" Type="http://schemas.openxmlformats.org/officeDocument/2006/relationships/hyperlink" Target="https://podminky.urs.cz/item/CS_URS_2025_02/611131121" TargetMode="External" /><Relationship Id="rId4" Type="http://schemas.openxmlformats.org/officeDocument/2006/relationships/hyperlink" Target="https://podminky.urs.cz/item/CS_URS_2025_02/611142001" TargetMode="External" /><Relationship Id="rId5" Type="http://schemas.openxmlformats.org/officeDocument/2006/relationships/hyperlink" Target="https://podminky.urs.cz/item/CS_URS_2025_02/611311131" TargetMode="External" /><Relationship Id="rId6" Type="http://schemas.openxmlformats.org/officeDocument/2006/relationships/hyperlink" Target="https://podminky.urs.cz/item/CS_URS_2025_02/612131101" TargetMode="External" /><Relationship Id="rId7" Type="http://schemas.openxmlformats.org/officeDocument/2006/relationships/hyperlink" Target="https://podminky.urs.cz/item/CS_URS_2025_02/612321121" TargetMode="External" /><Relationship Id="rId8" Type="http://schemas.openxmlformats.org/officeDocument/2006/relationships/hyperlink" Target="https://podminky.urs.cz/item/CS_URS_2025_02/612321191" TargetMode="External" /><Relationship Id="rId9" Type="http://schemas.openxmlformats.org/officeDocument/2006/relationships/hyperlink" Target="https://podminky.urs.cz/item/CS_URS_2025_02/612131121" TargetMode="External" /><Relationship Id="rId10" Type="http://schemas.openxmlformats.org/officeDocument/2006/relationships/hyperlink" Target="https://podminky.urs.cz/item/CS_URS_2025_02/612311131" TargetMode="External" /><Relationship Id="rId11" Type="http://schemas.openxmlformats.org/officeDocument/2006/relationships/hyperlink" Target="https://podminky.urs.cz/item/CS_URS_2025_02/612315111" TargetMode="External" /><Relationship Id="rId12" Type="http://schemas.openxmlformats.org/officeDocument/2006/relationships/hyperlink" Target="https://podminky.urs.cz/item/CS_URS_2025_02/612135101" TargetMode="External" /><Relationship Id="rId13" Type="http://schemas.openxmlformats.org/officeDocument/2006/relationships/hyperlink" Target="https://podminky.urs.cz/item/CS_URS_2025_02/612315112" TargetMode="External" /><Relationship Id="rId14" Type="http://schemas.openxmlformats.org/officeDocument/2006/relationships/hyperlink" Target="https://podminky.urs.cz/item/CS_URS_2025_02/619995001" TargetMode="External" /><Relationship Id="rId15" Type="http://schemas.openxmlformats.org/officeDocument/2006/relationships/hyperlink" Target="https://podminky.urs.cz/item/CS_URS_2025_02/949101111" TargetMode="External" /><Relationship Id="rId16" Type="http://schemas.openxmlformats.org/officeDocument/2006/relationships/hyperlink" Target="https://podminky.urs.cz/item/CS_URS_2025_02/952901111" TargetMode="External" /><Relationship Id="rId17" Type="http://schemas.openxmlformats.org/officeDocument/2006/relationships/hyperlink" Target="https://podminky.urs.cz/item/CS_URS_2025_02/965046111" TargetMode="External" /><Relationship Id="rId18" Type="http://schemas.openxmlformats.org/officeDocument/2006/relationships/hyperlink" Target="https://podminky.urs.cz/item/CS_URS_2025_02/978013191" TargetMode="External" /><Relationship Id="rId19" Type="http://schemas.openxmlformats.org/officeDocument/2006/relationships/hyperlink" Target="https://podminky.urs.cz/item/CS_URS_2025_02/978035117" TargetMode="External" /><Relationship Id="rId20" Type="http://schemas.openxmlformats.org/officeDocument/2006/relationships/hyperlink" Target="https://podminky.urs.cz/item/CS_URS_2025_02/997013212" TargetMode="External" /><Relationship Id="rId21" Type="http://schemas.openxmlformats.org/officeDocument/2006/relationships/hyperlink" Target="https://podminky.urs.cz/item/CS_URS_2025_02/997013501" TargetMode="External" /><Relationship Id="rId22" Type="http://schemas.openxmlformats.org/officeDocument/2006/relationships/hyperlink" Target="https://podminky.urs.cz/item/CS_URS_2025_02/997013509" TargetMode="External" /><Relationship Id="rId23" Type="http://schemas.openxmlformats.org/officeDocument/2006/relationships/hyperlink" Target="https://podminky.urs.cz/item/CS_URS_2025_02/997013609" TargetMode="External" /><Relationship Id="rId24" Type="http://schemas.openxmlformats.org/officeDocument/2006/relationships/hyperlink" Target="https://podminky.urs.cz/item/CS_URS_2025_02/998011002" TargetMode="External" /><Relationship Id="rId25" Type="http://schemas.openxmlformats.org/officeDocument/2006/relationships/hyperlink" Target="https://podminky.urs.cz/item/CS_URS_2025_02/721194104" TargetMode="External" /><Relationship Id="rId26" Type="http://schemas.openxmlformats.org/officeDocument/2006/relationships/hyperlink" Target="https://podminky.urs.cz/item/CS_URS_2025_02/721290111" TargetMode="External" /><Relationship Id="rId27" Type="http://schemas.openxmlformats.org/officeDocument/2006/relationships/hyperlink" Target="https://podminky.urs.cz/item/CS_URS_2025_02/998721102" TargetMode="External" /><Relationship Id="rId28" Type="http://schemas.openxmlformats.org/officeDocument/2006/relationships/hyperlink" Target="https://podminky.urs.cz/item/CS_URS_2025_02/722171933" TargetMode="External" /><Relationship Id="rId29" Type="http://schemas.openxmlformats.org/officeDocument/2006/relationships/hyperlink" Target="https://podminky.urs.cz/item/CS_URS_2025_02/722174912" TargetMode="External" /><Relationship Id="rId30" Type="http://schemas.openxmlformats.org/officeDocument/2006/relationships/hyperlink" Target="https://podminky.urs.cz/item/CS_URS_2025_02/722190401" TargetMode="External" /><Relationship Id="rId31" Type="http://schemas.openxmlformats.org/officeDocument/2006/relationships/hyperlink" Target="https://podminky.urs.cz/item/CS_URS_2025_02/722190901" TargetMode="External" /><Relationship Id="rId32" Type="http://schemas.openxmlformats.org/officeDocument/2006/relationships/hyperlink" Target="https://podminky.urs.cz/item/CS_URS_2025_02/722220111" TargetMode="External" /><Relationship Id="rId33" Type="http://schemas.openxmlformats.org/officeDocument/2006/relationships/hyperlink" Target="https://podminky.urs.cz/item/CS_URS_2025_02/722290246" TargetMode="External" /><Relationship Id="rId34" Type="http://schemas.openxmlformats.org/officeDocument/2006/relationships/hyperlink" Target="https://podminky.urs.cz/item/CS_URS_2025_02/998722102" TargetMode="External" /><Relationship Id="rId35" Type="http://schemas.openxmlformats.org/officeDocument/2006/relationships/hyperlink" Target="https://podminky.urs.cz/item/CS_URS_2025_02/725210821" TargetMode="External" /><Relationship Id="rId36" Type="http://schemas.openxmlformats.org/officeDocument/2006/relationships/hyperlink" Target="https://podminky.urs.cz/item/CS_URS_2025_02/725211604" TargetMode="External" /><Relationship Id="rId37" Type="http://schemas.openxmlformats.org/officeDocument/2006/relationships/hyperlink" Target="https://podminky.urs.cz/item/CS_URS_2023_02/725291511" TargetMode="External" /><Relationship Id="rId38" Type="http://schemas.openxmlformats.org/officeDocument/2006/relationships/hyperlink" Target="https://podminky.urs.cz/item/CS_URS_2023_02/725291631" TargetMode="External" /><Relationship Id="rId39" Type="http://schemas.openxmlformats.org/officeDocument/2006/relationships/hyperlink" Target="https://podminky.urs.cz/item/CS_URS_2025_02/725531101" TargetMode="External" /><Relationship Id="rId40" Type="http://schemas.openxmlformats.org/officeDocument/2006/relationships/hyperlink" Target="https://podminky.urs.cz/item/CS_URS_2025_02/725820801" TargetMode="External" /><Relationship Id="rId41" Type="http://schemas.openxmlformats.org/officeDocument/2006/relationships/hyperlink" Target="https://podminky.urs.cz/item/CS_URS_2025_02/725822613" TargetMode="External" /><Relationship Id="rId42" Type="http://schemas.openxmlformats.org/officeDocument/2006/relationships/hyperlink" Target="https://podminky.urs.cz/item/CS_URS_2025_02/725861102" TargetMode="External" /><Relationship Id="rId43" Type="http://schemas.openxmlformats.org/officeDocument/2006/relationships/hyperlink" Target="https://podminky.urs.cz/item/CS_URS_2025_02/998725102" TargetMode="External" /><Relationship Id="rId44" Type="http://schemas.openxmlformats.org/officeDocument/2006/relationships/hyperlink" Target="https://podminky.urs.cz/item/CS_URS_2025_02/734222811" TargetMode="External" /><Relationship Id="rId45" Type="http://schemas.openxmlformats.org/officeDocument/2006/relationships/hyperlink" Target="https://podminky.urs.cz/item/CS_URS_2025_02/734430821" TargetMode="External" /><Relationship Id="rId46" Type="http://schemas.openxmlformats.org/officeDocument/2006/relationships/hyperlink" Target="https://podminky.urs.cz/item/CS_URS_2025_02/998734102" TargetMode="External" /><Relationship Id="rId47" Type="http://schemas.openxmlformats.org/officeDocument/2006/relationships/hyperlink" Target="https://podminky.urs.cz/item/CS_URS_2025_02/735111810" TargetMode="External" /><Relationship Id="rId48" Type="http://schemas.openxmlformats.org/officeDocument/2006/relationships/hyperlink" Target="https://podminky.urs.cz/item/CS_URS_2025_02/735117110" TargetMode="External" /><Relationship Id="rId49" Type="http://schemas.openxmlformats.org/officeDocument/2006/relationships/hyperlink" Target="https://podminky.urs.cz/item/CS_URS_2025_02/735118110" TargetMode="External" /><Relationship Id="rId50" Type="http://schemas.openxmlformats.org/officeDocument/2006/relationships/hyperlink" Target="https://podminky.urs.cz/item/CS_URS_2025_02/735119140" TargetMode="External" /><Relationship Id="rId51" Type="http://schemas.openxmlformats.org/officeDocument/2006/relationships/hyperlink" Target="https://podminky.urs.cz/item/CS_URS_2025_02/735494811" TargetMode="External" /><Relationship Id="rId52" Type="http://schemas.openxmlformats.org/officeDocument/2006/relationships/hyperlink" Target="https://podminky.urs.cz/item/CS_URS_2025_02/998735102" TargetMode="External" /><Relationship Id="rId53" Type="http://schemas.openxmlformats.org/officeDocument/2006/relationships/hyperlink" Target="https://podminky.urs.cz/item/CS_URS_2025_02/763131731" TargetMode="External" /><Relationship Id="rId54" Type="http://schemas.openxmlformats.org/officeDocument/2006/relationships/hyperlink" Target="https://podminky.urs.cz/item/CS_URS_2025_02/763135101" TargetMode="External" /><Relationship Id="rId55" Type="http://schemas.openxmlformats.org/officeDocument/2006/relationships/hyperlink" Target="https://podminky.urs.cz/item/CS_URS_2025_02/763431201" TargetMode="External" /><Relationship Id="rId56" Type="http://schemas.openxmlformats.org/officeDocument/2006/relationships/hyperlink" Target="https://podminky.urs.cz/item/CS_URS_2025_02/998763302" TargetMode="External" /><Relationship Id="rId57" Type="http://schemas.openxmlformats.org/officeDocument/2006/relationships/hyperlink" Target="https://podminky.urs.cz/item/CS_URS_2025_02/766691914" TargetMode="External" /><Relationship Id="rId58" Type="http://schemas.openxmlformats.org/officeDocument/2006/relationships/hyperlink" Target="https://podminky.urs.cz/item/CS_URS_2025_02/766695213" TargetMode="External" /><Relationship Id="rId59" Type="http://schemas.openxmlformats.org/officeDocument/2006/relationships/hyperlink" Target="https://podminky.urs.cz/item/CS_URS_2025_02/998766102" TargetMode="External" /><Relationship Id="rId60" Type="http://schemas.openxmlformats.org/officeDocument/2006/relationships/hyperlink" Target="https://podminky.urs.cz/item/CS_URS_2025_02/776201812" TargetMode="External" /><Relationship Id="rId61" Type="http://schemas.openxmlformats.org/officeDocument/2006/relationships/hyperlink" Target="https://podminky.urs.cz/item/CS_URS_2025_02/776410811" TargetMode="External" /><Relationship Id="rId62" Type="http://schemas.openxmlformats.org/officeDocument/2006/relationships/hyperlink" Target="https://podminky.urs.cz/item/CS_URS_2025_02/776111311" TargetMode="External" /><Relationship Id="rId63" Type="http://schemas.openxmlformats.org/officeDocument/2006/relationships/hyperlink" Target="https://podminky.urs.cz/item/CS_URS_2025_02/776121321" TargetMode="External" /><Relationship Id="rId64" Type="http://schemas.openxmlformats.org/officeDocument/2006/relationships/hyperlink" Target="https://podminky.urs.cz/item/CS_URS_2025_02/776141122" TargetMode="External" /><Relationship Id="rId65" Type="http://schemas.openxmlformats.org/officeDocument/2006/relationships/hyperlink" Target="https://podminky.urs.cz/item/CS_URS_2025_02/776221111" TargetMode="External" /><Relationship Id="rId66" Type="http://schemas.openxmlformats.org/officeDocument/2006/relationships/hyperlink" Target="https://podminky.urs.cz/item/CS_URS_2025_02/776223112" TargetMode="External" /><Relationship Id="rId67" Type="http://schemas.openxmlformats.org/officeDocument/2006/relationships/hyperlink" Target="https://podminky.urs.cz/item/CS_URS_2025_02/776411111" TargetMode="External" /><Relationship Id="rId68" Type="http://schemas.openxmlformats.org/officeDocument/2006/relationships/hyperlink" Target="https://podminky.urs.cz/item/CS_URS_2025_02/776991121" TargetMode="External" /><Relationship Id="rId69" Type="http://schemas.openxmlformats.org/officeDocument/2006/relationships/hyperlink" Target="https://podminky.urs.cz/item/CS_URS_2025_02/998776102" TargetMode="External" /><Relationship Id="rId70" Type="http://schemas.openxmlformats.org/officeDocument/2006/relationships/hyperlink" Target="https://podminky.urs.cz/item/CS_URS_2025_02/781111011" TargetMode="External" /><Relationship Id="rId71" Type="http://schemas.openxmlformats.org/officeDocument/2006/relationships/hyperlink" Target="https://podminky.urs.cz/item/CS_URS_2025_02/781121011" TargetMode="External" /><Relationship Id="rId72" Type="http://schemas.openxmlformats.org/officeDocument/2006/relationships/hyperlink" Target="https://podminky.urs.cz/item/CS_URS_2025_02/781151031" TargetMode="External" /><Relationship Id="rId73" Type="http://schemas.openxmlformats.org/officeDocument/2006/relationships/hyperlink" Target="https://podminky.urs.cz/item/CS_URS_2023_02/781161021" TargetMode="External" /><Relationship Id="rId74" Type="http://schemas.openxmlformats.org/officeDocument/2006/relationships/hyperlink" Target="https://podminky.urs.cz/item/CS_URS_2025_02/998781102" TargetMode="External" /><Relationship Id="rId75" Type="http://schemas.openxmlformats.org/officeDocument/2006/relationships/hyperlink" Target="https://podminky.urs.cz/item/CS_URS_2025_02/784111001" TargetMode="External" /><Relationship Id="rId76" Type="http://schemas.openxmlformats.org/officeDocument/2006/relationships/hyperlink" Target="https://podminky.urs.cz/item/CS_URS_2025_02/784181101" TargetMode="External" /><Relationship Id="rId77" Type="http://schemas.openxmlformats.org/officeDocument/2006/relationships/hyperlink" Target="https://podminky.urs.cz/item/CS_URS_2025_02/784211101" TargetMode="External" /><Relationship Id="rId78" Type="http://schemas.openxmlformats.org/officeDocument/2006/relationships/hyperlink" Target="https://podminky.urs.cz/item/CS_URS_2025_02/786614003" TargetMode="External" /><Relationship Id="rId79" Type="http://schemas.openxmlformats.org/officeDocument/2006/relationships/hyperlink" Target="https://podminky.urs.cz/item/CS_URS_2025_02/998786102" TargetMode="External" /><Relationship Id="rId80" Type="http://schemas.openxmlformats.org/officeDocument/2006/relationships/hyperlink" Target="https://podminky.urs.cz/item/CS_URS_2025_02/HZS2212" TargetMode="External" /><Relationship Id="rId81" Type="http://schemas.openxmlformats.org/officeDocument/2006/relationships/hyperlink" Target="https://podminky.urs.cz/item/CS_URS_2025_02/HZS2222" TargetMode="External" /><Relationship Id="rId82" Type="http://schemas.openxmlformats.org/officeDocument/2006/relationships/hyperlink" Target="https://podminky.urs.cz/item/CS_URS_2025_02/HZS2491" TargetMode="External" /><Relationship Id="rId83" Type="http://schemas.openxmlformats.org/officeDocument/2006/relationships/hyperlink" Target="https://podminky.urs.cz/item/CS_URS_2023_02/045002000" TargetMode="External" /><Relationship Id="rId8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619991011" TargetMode="External" /><Relationship Id="rId2" Type="http://schemas.openxmlformats.org/officeDocument/2006/relationships/hyperlink" Target="https://podminky.urs.cz/item/CS_URS_2025_02/611325412" TargetMode="External" /><Relationship Id="rId3" Type="http://schemas.openxmlformats.org/officeDocument/2006/relationships/hyperlink" Target="https://podminky.urs.cz/item/CS_URS_2025_02/611131121" TargetMode="External" /><Relationship Id="rId4" Type="http://schemas.openxmlformats.org/officeDocument/2006/relationships/hyperlink" Target="https://podminky.urs.cz/item/CS_URS_2025_02/611142001" TargetMode="External" /><Relationship Id="rId5" Type="http://schemas.openxmlformats.org/officeDocument/2006/relationships/hyperlink" Target="https://podminky.urs.cz/item/CS_URS_2025_02/611311131" TargetMode="External" /><Relationship Id="rId6" Type="http://schemas.openxmlformats.org/officeDocument/2006/relationships/hyperlink" Target="https://podminky.urs.cz/item/CS_URS_2025_02/612131101" TargetMode="External" /><Relationship Id="rId7" Type="http://schemas.openxmlformats.org/officeDocument/2006/relationships/hyperlink" Target="https://podminky.urs.cz/item/CS_URS_2025_02/612321121" TargetMode="External" /><Relationship Id="rId8" Type="http://schemas.openxmlformats.org/officeDocument/2006/relationships/hyperlink" Target="https://podminky.urs.cz/item/CS_URS_2025_02/612321191" TargetMode="External" /><Relationship Id="rId9" Type="http://schemas.openxmlformats.org/officeDocument/2006/relationships/hyperlink" Target="https://podminky.urs.cz/item/CS_URS_2025_02/612131121" TargetMode="External" /><Relationship Id="rId10" Type="http://schemas.openxmlformats.org/officeDocument/2006/relationships/hyperlink" Target="https://podminky.urs.cz/item/CS_URS_2025_02/612311131" TargetMode="External" /><Relationship Id="rId11" Type="http://schemas.openxmlformats.org/officeDocument/2006/relationships/hyperlink" Target="https://podminky.urs.cz/item/CS_URS_2025_02/612315111" TargetMode="External" /><Relationship Id="rId12" Type="http://schemas.openxmlformats.org/officeDocument/2006/relationships/hyperlink" Target="https://podminky.urs.cz/item/CS_URS_2025_02/612135101" TargetMode="External" /><Relationship Id="rId13" Type="http://schemas.openxmlformats.org/officeDocument/2006/relationships/hyperlink" Target="https://podminky.urs.cz/item/CS_URS_2025_02/612315112" TargetMode="External" /><Relationship Id="rId14" Type="http://schemas.openxmlformats.org/officeDocument/2006/relationships/hyperlink" Target="https://podminky.urs.cz/item/CS_URS_2025_02/619995001" TargetMode="External" /><Relationship Id="rId15" Type="http://schemas.openxmlformats.org/officeDocument/2006/relationships/hyperlink" Target="https://podminky.urs.cz/item/CS_URS_2025_02/949101111" TargetMode="External" /><Relationship Id="rId16" Type="http://schemas.openxmlformats.org/officeDocument/2006/relationships/hyperlink" Target="https://podminky.urs.cz/item/CS_URS_2025_02/952901111" TargetMode="External" /><Relationship Id="rId17" Type="http://schemas.openxmlformats.org/officeDocument/2006/relationships/hyperlink" Target="https://podminky.urs.cz/item/CS_URS_2025_02/965046111" TargetMode="External" /><Relationship Id="rId18" Type="http://schemas.openxmlformats.org/officeDocument/2006/relationships/hyperlink" Target="https://podminky.urs.cz/item/CS_URS_2025_02/978013191" TargetMode="External" /><Relationship Id="rId19" Type="http://schemas.openxmlformats.org/officeDocument/2006/relationships/hyperlink" Target="https://podminky.urs.cz/item/CS_URS_2025_02/978035117" TargetMode="External" /><Relationship Id="rId20" Type="http://schemas.openxmlformats.org/officeDocument/2006/relationships/hyperlink" Target="https://podminky.urs.cz/item/CS_URS_2025_02/997013212" TargetMode="External" /><Relationship Id="rId21" Type="http://schemas.openxmlformats.org/officeDocument/2006/relationships/hyperlink" Target="https://podminky.urs.cz/item/CS_URS_2025_02/997013501" TargetMode="External" /><Relationship Id="rId22" Type="http://schemas.openxmlformats.org/officeDocument/2006/relationships/hyperlink" Target="https://podminky.urs.cz/item/CS_URS_2025_02/997013509" TargetMode="External" /><Relationship Id="rId23" Type="http://schemas.openxmlformats.org/officeDocument/2006/relationships/hyperlink" Target="https://podminky.urs.cz/item/CS_URS_2025_02/997013609" TargetMode="External" /><Relationship Id="rId24" Type="http://schemas.openxmlformats.org/officeDocument/2006/relationships/hyperlink" Target="https://podminky.urs.cz/item/CS_URS_2025_02/998011002" TargetMode="External" /><Relationship Id="rId25" Type="http://schemas.openxmlformats.org/officeDocument/2006/relationships/hyperlink" Target="https://podminky.urs.cz/item/CS_URS_2025_02/721194104" TargetMode="External" /><Relationship Id="rId26" Type="http://schemas.openxmlformats.org/officeDocument/2006/relationships/hyperlink" Target="https://podminky.urs.cz/item/CS_URS_2025_02/721290111" TargetMode="External" /><Relationship Id="rId27" Type="http://schemas.openxmlformats.org/officeDocument/2006/relationships/hyperlink" Target="https://podminky.urs.cz/item/CS_URS_2025_02/998721102" TargetMode="External" /><Relationship Id="rId28" Type="http://schemas.openxmlformats.org/officeDocument/2006/relationships/hyperlink" Target="https://podminky.urs.cz/item/CS_URS_2025_02/722190901" TargetMode="External" /><Relationship Id="rId29" Type="http://schemas.openxmlformats.org/officeDocument/2006/relationships/hyperlink" Target="https://podminky.urs.cz/item/CS_URS_2025_02/722171933" TargetMode="External" /><Relationship Id="rId30" Type="http://schemas.openxmlformats.org/officeDocument/2006/relationships/hyperlink" Target="https://podminky.urs.cz/item/CS_URS_2025_02/722174912" TargetMode="External" /><Relationship Id="rId31" Type="http://schemas.openxmlformats.org/officeDocument/2006/relationships/hyperlink" Target="https://podminky.urs.cz/item/CS_URS_2025_02/722190401" TargetMode="External" /><Relationship Id="rId32" Type="http://schemas.openxmlformats.org/officeDocument/2006/relationships/hyperlink" Target="https://podminky.urs.cz/item/CS_URS_2025_02/722220111" TargetMode="External" /><Relationship Id="rId33" Type="http://schemas.openxmlformats.org/officeDocument/2006/relationships/hyperlink" Target="https://podminky.urs.cz/item/CS_URS_2025_02/722290246" TargetMode="External" /><Relationship Id="rId34" Type="http://schemas.openxmlformats.org/officeDocument/2006/relationships/hyperlink" Target="https://podminky.urs.cz/item/CS_URS_2025_02/998722102" TargetMode="External" /><Relationship Id="rId35" Type="http://schemas.openxmlformats.org/officeDocument/2006/relationships/hyperlink" Target="https://podminky.urs.cz/item/CS_URS_2025_02/725210821" TargetMode="External" /><Relationship Id="rId36" Type="http://schemas.openxmlformats.org/officeDocument/2006/relationships/hyperlink" Target="https://podminky.urs.cz/item/CS_URS_2025_02/725820801" TargetMode="External" /><Relationship Id="rId37" Type="http://schemas.openxmlformats.org/officeDocument/2006/relationships/hyperlink" Target="https://podminky.urs.cz/item/CS_URS_2025_02/725822613" TargetMode="External" /><Relationship Id="rId38" Type="http://schemas.openxmlformats.org/officeDocument/2006/relationships/hyperlink" Target="https://podminky.urs.cz/item/CS_URS_2025_02/725211604" TargetMode="External" /><Relationship Id="rId39" Type="http://schemas.openxmlformats.org/officeDocument/2006/relationships/hyperlink" Target="https://podminky.urs.cz/item/CS_URS_2025_02/725861102" TargetMode="External" /><Relationship Id="rId40" Type="http://schemas.openxmlformats.org/officeDocument/2006/relationships/hyperlink" Target="https://podminky.urs.cz/item/CS_URS_2025_02/725531101" TargetMode="External" /><Relationship Id="rId41" Type="http://schemas.openxmlformats.org/officeDocument/2006/relationships/hyperlink" Target="https://podminky.urs.cz/item/CS_URS_2023_02/725291511" TargetMode="External" /><Relationship Id="rId42" Type="http://schemas.openxmlformats.org/officeDocument/2006/relationships/hyperlink" Target="https://podminky.urs.cz/item/CS_URS_2023_02/725291631" TargetMode="External" /><Relationship Id="rId43" Type="http://schemas.openxmlformats.org/officeDocument/2006/relationships/hyperlink" Target="https://podminky.urs.cz/item/CS_URS_2025_02/998725102" TargetMode="External" /><Relationship Id="rId44" Type="http://schemas.openxmlformats.org/officeDocument/2006/relationships/hyperlink" Target="https://podminky.urs.cz/item/CS_URS_2025_02/734430821" TargetMode="External" /><Relationship Id="rId45" Type="http://schemas.openxmlformats.org/officeDocument/2006/relationships/hyperlink" Target="https://podminky.urs.cz/item/CS_URS_2025_02/734222811" TargetMode="External" /><Relationship Id="rId46" Type="http://schemas.openxmlformats.org/officeDocument/2006/relationships/hyperlink" Target="https://podminky.urs.cz/item/CS_URS_2025_02/998734102" TargetMode="External" /><Relationship Id="rId47" Type="http://schemas.openxmlformats.org/officeDocument/2006/relationships/hyperlink" Target="https://podminky.urs.cz/item/CS_URS_2025_02/735111810" TargetMode="External" /><Relationship Id="rId48" Type="http://schemas.openxmlformats.org/officeDocument/2006/relationships/hyperlink" Target="https://podminky.urs.cz/item/CS_URS_2025_02/735494811" TargetMode="External" /><Relationship Id="rId49" Type="http://schemas.openxmlformats.org/officeDocument/2006/relationships/hyperlink" Target="https://podminky.urs.cz/item/CS_URS_2025_02/735117110" TargetMode="External" /><Relationship Id="rId50" Type="http://schemas.openxmlformats.org/officeDocument/2006/relationships/hyperlink" Target="https://podminky.urs.cz/item/CS_URS_2025_02/735118110" TargetMode="External" /><Relationship Id="rId51" Type="http://schemas.openxmlformats.org/officeDocument/2006/relationships/hyperlink" Target="https://podminky.urs.cz/item/CS_URS_2025_02/735119140" TargetMode="External" /><Relationship Id="rId52" Type="http://schemas.openxmlformats.org/officeDocument/2006/relationships/hyperlink" Target="https://podminky.urs.cz/item/CS_URS_2025_02/998735102" TargetMode="External" /><Relationship Id="rId53" Type="http://schemas.openxmlformats.org/officeDocument/2006/relationships/hyperlink" Target="https://podminky.urs.cz/item/CS_URS_2025_02/763131731" TargetMode="External" /><Relationship Id="rId54" Type="http://schemas.openxmlformats.org/officeDocument/2006/relationships/hyperlink" Target="https://podminky.urs.cz/item/CS_URS_2025_02/763135101" TargetMode="External" /><Relationship Id="rId55" Type="http://schemas.openxmlformats.org/officeDocument/2006/relationships/hyperlink" Target="https://podminky.urs.cz/item/CS_URS_2025_02/763431201" TargetMode="External" /><Relationship Id="rId56" Type="http://schemas.openxmlformats.org/officeDocument/2006/relationships/hyperlink" Target="https://podminky.urs.cz/item/CS_URS_2025_02/998763302" TargetMode="External" /><Relationship Id="rId57" Type="http://schemas.openxmlformats.org/officeDocument/2006/relationships/hyperlink" Target="https://podminky.urs.cz/item/CS_URS_2025_02/766691914" TargetMode="External" /><Relationship Id="rId58" Type="http://schemas.openxmlformats.org/officeDocument/2006/relationships/hyperlink" Target="https://podminky.urs.cz/item/CS_URS_2025_02/766695213" TargetMode="External" /><Relationship Id="rId59" Type="http://schemas.openxmlformats.org/officeDocument/2006/relationships/hyperlink" Target="https://podminky.urs.cz/item/CS_URS_2025_02/998766102" TargetMode="External" /><Relationship Id="rId60" Type="http://schemas.openxmlformats.org/officeDocument/2006/relationships/hyperlink" Target="https://podminky.urs.cz/item/CS_URS_2025_02/776201812" TargetMode="External" /><Relationship Id="rId61" Type="http://schemas.openxmlformats.org/officeDocument/2006/relationships/hyperlink" Target="https://podminky.urs.cz/item/CS_URS_2025_02/776410811" TargetMode="External" /><Relationship Id="rId62" Type="http://schemas.openxmlformats.org/officeDocument/2006/relationships/hyperlink" Target="https://podminky.urs.cz/item/CS_URS_2025_02/776111311" TargetMode="External" /><Relationship Id="rId63" Type="http://schemas.openxmlformats.org/officeDocument/2006/relationships/hyperlink" Target="https://podminky.urs.cz/item/CS_URS_2025_02/776121321" TargetMode="External" /><Relationship Id="rId64" Type="http://schemas.openxmlformats.org/officeDocument/2006/relationships/hyperlink" Target="https://podminky.urs.cz/item/CS_URS_2025_02/776141122" TargetMode="External" /><Relationship Id="rId65" Type="http://schemas.openxmlformats.org/officeDocument/2006/relationships/hyperlink" Target="https://podminky.urs.cz/item/CS_URS_2025_02/776221111" TargetMode="External" /><Relationship Id="rId66" Type="http://schemas.openxmlformats.org/officeDocument/2006/relationships/hyperlink" Target="https://podminky.urs.cz/item/CS_URS_2025_02/776223112" TargetMode="External" /><Relationship Id="rId67" Type="http://schemas.openxmlformats.org/officeDocument/2006/relationships/hyperlink" Target="https://podminky.urs.cz/item/CS_URS_2025_02/776411111" TargetMode="External" /><Relationship Id="rId68" Type="http://schemas.openxmlformats.org/officeDocument/2006/relationships/hyperlink" Target="https://podminky.urs.cz/item/CS_URS_2025_02/776991121" TargetMode="External" /><Relationship Id="rId69" Type="http://schemas.openxmlformats.org/officeDocument/2006/relationships/hyperlink" Target="https://podminky.urs.cz/item/CS_URS_2025_02/998776102" TargetMode="External" /><Relationship Id="rId70" Type="http://schemas.openxmlformats.org/officeDocument/2006/relationships/hyperlink" Target="https://podminky.urs.cz/item/CS_URS_2025_02/781111011" TargetMode="External" /><Relationship Id="rId71" Type="http://schemas.openxmlformats.org/officeDocument/2006/relationships/hyperlink" Target="https://podminky.urs.cz/item/CS_URS_2025_02/781121011" TargetMode="External" /><Relationship Id="rId72" Type="http://schemas.openxmlformats.org/officeDocument/2006/relationships/hyperlink" Target="https://podminky.urs.cz/item/CS_URS_2025_02/781151031" TargetMode="External" /><Relationship Id="rId73" Type="http://schemas.openxmlformats.org/officeDocument/2006/relationships/hyperlink" Target="https://podminky.urs.cz/item/CS_URS_2023_02/781161021" TargetMode="External" /><Relationship Id="rId74" Type="http://schemas.openxmlformats.org/officeDocument/2006/relationships/hyperlink" Target="https://podminky.urs.cz/item/CS_URS_2025_02/998781102" TargetMode="External" /><Relationship Id="rId75" Type="http://schemas.openxmlformats.org/officeDocument/2006/relationships/hyperlink" Target="https://podminky.urs.cz/item/CS_URS_2025_02/784111001" TargetMode="External" /><Relationship Id="rId76" Type="http://schemas.openxmlformats.org/officeDocument/2006/relationships/hyperlink" Target="https://podminky.urs.cz/item/CS_URS_2025_02/784181101" TargetMode="External" /><Relationship Id="rId77" Type="http://schemas.openxmlformats.org/officeDocument/2006/relationships/hyperlink" Target="https://podminky.urs.cz/item/CS_URS_2025_02/784211101" TargetMode="External" /><Relationship Id="rId78" Type="http://schemas.openxmlformats.org/officeDocument/2006/relationships/hyperlink" Target="https://podminky.urs.cz/item/CS_URS_2025_02/786614003" TargetMode="External" /><Relationship Id="rId79" Type="http://schemas.openxmlformats.org/officeDocument/2006/relationships/hyperlink" Target="https://podminky.urs.cz/item/CS_URS_2025_02/998786102" TargetMode="External" /><Relationship Id="rId80" Type="http://schemas.openxmlformats.org/officeDocument/2006/relationships/hyperlink" Target="https://podminky.urs.cz/item/CS_URS_2025_02/HZS2212" TargetMode="External" /><Relationship Id="rId81" Type="http://schemas.openxmlformats.org/officeDocument/2006/relationships/hyperlink" Target="https://podminky.urs.cz/item/CS_URS_2025_02/HZS2222" TargetMode="External" /><Relationship Id="rId82" Type="http://schemas.openxmlformats.org/officeDocument/2006/relationships/hyperlink" Target="https://podminky.urs.cz/item/CS_URS_2025_02/HZS2491" TargetMode="External" /><Relationship Id="rId83" Type="http://schemas.openxmlformats.org/officeDocument/2006/relationships/hyperlink" Target="https://podminky.urs.cz/item/CS_URS_2023_02/045002000" TargetMode="External" /><Relationship Id="rId8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41910401" TargetMode="External" /><Relationship Id="rId2" Type="http://schemas.openxmlformats.org/officeDocument/2006/relationships/hyperlink" Target="https://podminky.urs.cz/item/CS_URS_2025_02/210100151" TargetMode="External" /><Relationship Id="rId3" Type="http://schemas.openxmlformats.org/officeDocument/2006/relationships/hyperlink" Target="https://podminky.urs.cz/item/CS_URS_2025_02/210100252" TargetMode="External" /><Relationship Id="rId4" Type="http://schemas.openxmlformats.org/officeDocument/2006/relationships/hyperlink" Target="https://podminky.urs.cz/item/CS_URS_2025_02/741310251" TargetMode="External" /><Relationship Id="rId5" Type="http://schemas.openxmlformats.org/officeDocument/2006/relationships/hyperlink" Target="https://podminky.urs.cz/item/CS_URS_2025_02/741313052" TargetMode="External" /><Relationship Id="rId6" Type="http://schemas.openxmlformats.org/officeDocument/2006/relationships/hyperlink" Target="https://podminky.urs.cz/item/CS_URS_2025_02/741210201" TargetMode="External" /><Relationship Id="rId7" Type="http://schemas.openxmlformats.org/officeDocument/2006/relationships/hyperlink" Target="https://podminky.urs.cz/item/CS_URS_2025_02/741372112" TargetMode="External" /><Relationship Id="rId8" Type="http://schemas.openxmlformats.org/officeDocument/2006/relationships/hyperlink" Target="https://podminky.urs.cz/item/CS_URS_2025_02/210280002" TargetMode="External" /><Relationship Id="rId9" Type="http://schemas.openxmlformats.org/officeDocument/2006/relationships/hyperlink" Target="https://podminky.urs.cz/item/CS_URS_2025_02/210280712" TargetMode="External" /><Relationship Id="rId10" Type="http://schemas.openxmlformats.org/officeDocument/2006/relationships/hyperlink" Target="https://podminky.urs.cz/item/CS_URS_2025_02/210812019" TargetMode="External" /><Relationship Id="rId11" Type="http://schemas.openxmlformats.org/officeDocument/2006/relationships/hyperlink" Target="https://podminky.urs.cz/item/CS_URS_2025_02/468081526" TargetMode="External" /><Relationship Id="rId12" Type="http://schemas.openxmlformats.org/officeDocument/2006/relationships/hyperlink" Target="https://podminky.urs.cz/item/CS_URS_2025_02/460941212" TargetMode="External" /><Relationship Id="rId13" Type="http://schemas.openxmlformats.org/officeDocument/2006/relationships/hyperlink" Target="https://podminky.urs.cz/item/CS_URS_2025_02/460941215" TargetMode="External" /><Relationship Id="rId14" Type="http://schemas.openxmlformats.org/officeDocument/2006/relationships/hyperlink" Target="https://podminky.urs.cz/item/CS_URS_2025_02/HZS2221" TargetMode="External" /><Relationship Id="rId15" Type="http://schemas.openxmlformats.org/officeDocument/2006/relationships/hyperlink" Target="https://podminky.urs.cz/item/CS_URS_2025_02/HZS2222" TargetMode="External" /><Relationship Id="rId16" Type="http://schemas.openxmlformats.org/officeDocument/2006/relationships/hyperlink" Target="https://podminky.urs.cz/item/CS_URS_2025_02/HZS2491" TargetMode="External" /><Relationship Id="rId1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41910401" TargetMode="External" /><Relationship Id="rId2" Type="http://schemas.openxmlformats.org/officeDocument/2006/relationships/hyperlink" Target="https://podminky.urs.cz/item/CS_URS_2025_02/210100151" TargetMode="External" /><Relationship Id="rId3" Type="http://schemas.openxmlformats.org/officeDocument/2006/relationships/hyperlink" Target="https://podminky.urs.cz/item/CS_URS_2025_02/210100252" TargetMode="External" /><Relationship Id="rId4" Type="http://schemas.openxmlformats.org/officeDocument/2006/relationships/hyperlink" Target="https://podminky.urs.cz/item/CS_URS_2025_02/741310251" TargetMode="External" /><Relationship Id="rId5" Type="http://schemas.openxmlformats.org/officeDocument/2006/relationships/hyperlink" Target="https://podminky.urs.cz/item/CS_URS_2025_02/741313052" TargetMode="External" /><Relationship Id="rId6" Type="http://schemas.openxmlformats.org/officeDocument/2006/relationships/hyperlink" Target="https://podminky.urs.cz/item/CS_URS_2025_02/741210201" TargetMode="External" /><Relationship Id="rId7" Type="http://schemas.openxmlformats.org/officeDocument/2006/relationships/hyperlink" Target="https://podminky.urs.cz/item/CS_URS_2025_02/741372112" TargetMode="External" /><Relationship Id="rId8" Type="http://schemas.openxmlformats.org/officeDocument/2006/relationships/hyperlink" Target="https://podminky.urs.cz/item/CS_URS_2025_02/210280002" TargetMode="External" /><Relationship Id="rId9" Type="http://schemas.openxmlformats.org/officeDocument/2006/relationships/hyperlink" Target="https://podminky.urs.cz/item/CS_URS_2025_02/210280712" TargetMode="External" /><Relationship Id="rId10" Type="http://schemas.openxmlformats.org/officeDocument/2006/relationships/hyperlink" Target="https://podminky.urs.cz/item/CS_URS_2025_02/210812019" TargetMode="External" /><Relationship Id="rId11" Type="http://schemas.openxmlformats.org/officeDocument/2006/relationships/hyperlink" Target="https://podminky.urs.cz/item/CS_URS_2025_02/468081526" TargetMode="External" /><Relationship Id="rId12" Type="http://schemas.openxmlformats.org/officeDocument/2006/relationships/hyperlink" Target="https://podminky.urs.cz/item/CS_URS_2025_02/460941212" TargetMode="External" /><Relationship Id="rId13" Type="http://schemas.openxmlformats.org/officeDocument/2006/relationships/hyperlink" Target="https://podminky.urs.cz/item/CS_URS_2025_02/460941215" TargetMode="External" /><Relationship Id="rId14" Type="http://schemas.openxmlformats.org/officeDocument/2006/relationships/hyperlink" Target="https://podminky.urs.cz/item/CS_URS_2025_02/HZS2221" TargetMode="External" /><Relationship Id="rId15" Type="http://schemas.openxmlformats.org/officeDocument/2006/relationships/hyperlink" Target="https://podminky.urs.cz/item/CS_URS_2025_02/HZS2222" TargetMode="External" /><Relationship Id="rId16" Type="http://schemas.openxmlformats.org/officeDocument/2006/relationships/hyperlink" Target="https://podminky.urs.cz/item/CS_URS_2025_02/HZS2491" TargetMode="External" /><Relationship Id="rId17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14012026_VZ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IROP výzva 37 (ZŠ Hornická)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ZŠ Hornická, Chomutov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29. 1. 2026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Statutární město Chomutov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CZECHOTEC Engineering spol.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Miroslav Dostál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ROUND(AG55+AG58+AG61,2)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ROUND(AS55+AS58+AS61,2)</f>
        <v>0</v>
      </c>
      <c r="AT54" s="107">
        <f>ROUND(SUM(AV54:AW54),2)</f>
        <v>0</v>
      </c>
      <c r="AU54" s="108">
        <f>ROUND(AU55+AU58+AU61,5)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ROUND(AZ55+AZ58+AZ61,2)</f>
        <v>0</v>
      </c>
      <c r="BA54" s="107">
        <f>ROUND(BA55+BA58+BA61,2)</f>
        <v>0</v>
      </c>
      <c r="BB54" s="107">
        <f>ROUND(BB55+BB58+BB61,2)</f>
        <v>0</v>
      </c>
      <c r="BC54" s="107">
        <f>ROUND(BC55+BC58+BC61,2)</f>
        <v>0</v>
      </c>
      <c r="BD54" s="109">
        <f>ROUND(BD55+BD58+BD61,2)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7"/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ROUND(SUM(AG56:AG57),2)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78</v>
      </c>
      <c r="AR55" s="119"/>
      <c r="AS55" s="120">
        <f>ROUND(SUM(AS56:AS57),2)</f>
        <v>0</v>
      </c>
      <c r="AT55" s="121">
        <f>ROUND(SUM(AV55:AW55),2)</f>
        <v>0</v>
      </c>
      <c r="AU55" s="122">
        <f>ROUND(SUM(AU56:AU57),5)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ROUND(SUM(AZ56:AZ57),2)</f>
        <v>0</v>
      </c>
      <c r="BA55" s="121">
        <f>ROUND(SUM(BA56:BA57),2)</f>
        <v>0</v>
      </c>
      <c r="BB55" s="121">
        <f>ROUND(SUM(BB56:BB57),2)</f>
        <v>0</v>
      </c>
      <c r="BC55" s="121">
        <f>ROUND(SUM(BC56:BC57),2)</f>
        <v>0</v>
      </c>
      <c r="BD55" s="123">
        <f>ROUND(SUM(BD56:BD57),2)</f>
        <v>0</v>
      </c>
      <c r="BE55" s="7"/>
      <c r="BS55" s="124" t="s">
        <v>71</v>
      </c>
      <c r="BT55" s="124" t="s">
        <v>79</v>
      </c>
      <c r="BU55" s="124" t="s">
        <v>73</v>
      </c>
      <c r="BV55" s="124" t="s">
        <v>74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4" customFormat="1" ht="16.5" customHeight="1">
      <c r="A56" s="125" t="s">
        <v>82</v>
      </c>
      <c r="B56" s="64"/>
      <c r="C56" s="126"/>
      <c r="D56" s="126"/>
      <c r="E56" s="127" t="s">
        <v>83</v>
      </c>
      <c r="F56" s="127"/>
      <c r="G56" s="127"/>
      <c r="H56" s="127"/>
      <c r="I56" s="127"/>
      <c r="J56" s="126"/>
      <c r="K56" s="127" t="s">
        <v>84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'SO-01 - Učebna CIZÍ JAZYK...'!J32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85</v>
      </c>
      <c r="AR56" s="66"/>
      <c r="AS56" s="130">
        <v>0</v>
      </c>
      <c r="AT56" s="131">
        <f>ROUND(SUM(AV56:AW56),2)</f>
        <v>0</v>
      </c>
      <c r="AU56" s="132">
        <f>'SO-01 - Učebna CIZÍ JAZYK...'!P108</f>
        <v>0</v>
      </c>
      <c r="AV56" s="131">
        <f>'SO-01 - Učebna CIZÍ JAZYK...'!J35</f>
        <v>0</v>
      </c>
      <c r="AW56" s="131">
        <f>'SO-01 - Učebna CIZÍ JAZYK...'!J36</f>
        <v>0</v>
      </c>
      <c r="AX56" s="131">
        <f>'SO-01 - Učebna CIZÍ JAZYK...'!J37</f>
        <v>0</v>
      </c>
      <c r="AY56" s="131">
        <f>'SO-01 - Učebna CIZÍ JAZYK...'!J38</f>
        <v>0</v>
      </c>
      <c r="AZ56" s="131">
        <f>'SO-01 - Učebna CIZÍ JAZYK...'!F35</f>
        <v>0</v>
      </c>
      <c r="BA56" s="131">
        <f>'SO-01 - Učebna CIZÍ JAZYK...'!F36</f>
        <v>0</v>
      </c>
      <c r="BB56" s="131">
        <f>'SO-01 - Učebna CIZÍ JAZYK...'!F37</f>
        <v>0</v>
      </c>
      <c r="BC56" s="131">
        <f>'SO-01 - Učebna CIZÍ JAZYK...'!F38</f>
        <v>0</v>
      </c>
      <c r="BD56" s="133">
        <f>'SO-01 - Učebna CIZÍ JAZYK...'!F39</f>
        <v>0</v>
      </c>
      <c r="BE56" s="4"/>
      <c r="BT56" s="134" t="s">
        <v>81</v>
      </c>
      <c r="BV56" s="134" t="s">
        <v>74</v>
      </c>
      <c r="BW56" s="134" t="s">
        <v>86</v>
      </c>
      <c r="BX56" s="134" t="s">
        <v>80</v>
      </c>
      <c r="CL56" s="134" t="s">
        <v>19</v>
      </c>
    </row>
    <row r="57" s="4" customFormat="1" ht="23.25" customHeight="1">
      <c r="A57" s="125" t="s">
        <v>82</v>
      </c>
      <c r="B57" s="64"/>
      <c r="C57" s="126"/>
      <c r="D57" s="126"/>
      <c r="E57" s="127" t="s">
        <v>87</v>
      </c>
      <c r="F57" s="127"/>
      <c r="G57" s="127"/>
      <c r="H57" s="127"/>
      <c r="I57" s="127"/>
      <c r="J57" s="126"/>
      <c r="K57" s="127" t="s">
        <v>88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'SO-02 - Učebna PŘÍRODNÍ V...'!J32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85</v>
      </c>
      <c r="AR57" s="66"/>
      <c r="AS57" s="130">
        <v>0</v>
      </c>
      <c r="AT57" s="131">
        <f>ROUND(SUM(AV57:AW57),2)</f>
        <v>0</v>
      </c>
      <c r="AU57" s="132">
        <f>'SO-02 - Učebna PŘÍRODNÍ V...'!P108</f>
        <v>0</v>
      </c>
      <c r="AV57" s="131">
        <f>'SO-02 - Učebna PŘÍRODNÍ V...'!J35</f>
        <v>0</v>
      </c>
      <c r="AW57" s="131">
        <f>'SO-02 - Učebna PŘÍRODNÍ V...'!J36</f>
        <v>0</v>
      </c>
      <c r="AX57" s="131">
        <f>'SO-02 - Učebna PŘÍRODNÍ V...'!J37</f>
        <v>0</v>
      </c>
      <c r="AY57" s="131">
        <f>'SO-02 - Učebna PŘÍRODNÍ V...'!J38</f>
        <v>0</v>
      </c>
      <c r="AZ57" s="131">
        <f>'SO-02 - Učebna PŘÍRODNÍ V...'!F35</f>
        <v>0</v>
      </c>
      <c r="BA57" s="131">
        <f>'SO-02 - Učebna PŘÍRODNÍ V...'!F36</f>
        <v>0</v>
      </c>
      <c r="BB57" s="131">
        <f>'SO-02 - Učebna PŘÍRODNÍ V...'!F37</f>
        <v>0</v>
      </c>
      <c r="BC57" s="131">
        <f>'SO-02 - Učebna PŘÍRODNÍ V...'!F38</f>
        <v>0</v>
      </c>
      <c r="BD57" s="133">
        <f>'SO-02 - Učebna PŘÍRODNÍ V...'!F39</f>
        <v>0</v>
      </c>
      <c r="BE57" s="4"/>
      <c r="BT57" s="134" t="s">
        <v>81</v>
      </c>
      <c r="BV57" s="134" t="s">
        <v>74</v>
      </c>
      <c r="BW57" s="134" t="s">
        <v>89</v>
      </c>
      <c r="BX57" s="134" t="s">
        <v>80</v>
      </c>
      <c r="CL57" s="134" t="s">
        <v>19</v>
      </c>
    </row>
    <row r="58" s="7" customFormat="1" ht="16.5" customHeight="1">
      <c r="A58" s="7"/>
      <c r="B58" s="112"/>
      <c r="C58" s="113"/>
      <c r="D58" s="114" t="s">
        <v>90</v>
      </c>
      <c r="E58" s="114"/>
      <c r="F58" s="114"/>
      <c r="G58" s="114"/>
      <c r="H58" s="114"/>
      <c r="I58" s="115"/>
      <c r="J58" s="114" t="s">
        <v>91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ROUND(SUM(AG59:AG60),2)</f>
        <v>0</v>
      </c>
      <c r="AH58" s="115"/>
      <c r="AI58" s="115"/>
      <c r="AJ58" s="115"/>
      <c r="AK58" s="115"/>
      <c r="AL58" s="115"/>
      <c r="AM58" s="115"/>
      <c r="AN58" s="117">
        <f>SUM(AG58,AT58)</f>
        <v>0</v>
      </c>
      <c r="AO58" s="115"/>
      <c r="AP58" s="115"/>
      <c r="AQ58" s="118" t="s">
        <v>78</v>
      </c>
      <c r="AR58" s="119"/>
      <c r="AS58" s="120">
        <f>ROUND(SUM(AS59:AS60),2)</f>
        <v>0</v>
      </c>
      <c r="AT58" s="121">
        <f>ROUND(SUM(AV58:AW58),2)</f>
        <v>0</v>
      </c>
      <c r="AU58" s="122">
        <f>ROUND(SUM(AU59:AU60),5)</f>
        <v>0</v>
      </c>
      <c r="AV58" s="121">
        <f>ROUND(AZ58*L29,2)</f>
        <v>0</v>
      </c>
      <c r="AW58" s="121">
        <f>ROUND(BA58*L30,2)</f>
        <v>0</v>
      </c>
      <c r="AX58" s="121">
        <f>ROUND(BB58*L29,2)</f>
        <v>0</v>
      </c>
      <c r="AY58" s="121">
        <f>ROUND(BC58*L30,2)</f>
        <v>0</v>
      </c>
      <c r="AZ58" s="121">
        <f>ROUND(SUM(AZ59:AZ60),2)</f>
        <v>0</v>
      </c>
      <c r="BA58" s="121">
        <f>ROUND(SUM(BA59:BA60),2)</f>
        <v>0</v>
      </c>
      <c r="BB58" s="121">
        <f>ROUND(SUM(BB59:BB60),2)</f>
        <v>0</v>
      </c>
      <c r="BC58" s="121">
        <f>ROUND(SUM(BC59:BC60),2)</f>
        <v>0</v>
      </c>
      <c r="BD58" s="123">
        <f>ROUND(SUM(BD59:BD60),2)</f>
        <v>0</v>
      </c>
      <c r="BE58" s="7"/>
      <c r="BS58" s="124" t="s">
        <v>71</v>
      </c>
      <c r="BT58" s="124" t="s">
        <v>79</v>
      </c>
      <c r="BU58" s="124" t="s">
        <v>73</v>
      </c>
      <c r="BV58" s="124" t="s">
        <v>74</v>
      </c>
      <c r="BW58" s="124" t="s">
        <v>92</v>
      </c>
      <c r="BX58" s="124" t="s">
        <v>5</v>
      </c>
      <c r="CL58" s="124" t="s">
        <v>19</v>
      </c>
      <c r="CM58" s="124" t="s">
        <v>81</v>
      </c>
    </row>
    <row r="59" s="4" customFormat="1" ht="16.5" customHeight="1">
      <c r="A59" s="125" t="s">
        <v>82</v>
      </c>
      <c r="B59" s="64"/>
      <c r="C59" s="126"/>
      <c r="D59" s="126"/>
      <c r="E59" s="127" t="s">
        <v>83</v>
      </c>
      <c r="F59" s="127"/>
      <c r="G59" s="127"/>
      <c r="H59" s="127"/>
      <c r="I59" s="127"/>
      <c r="J59" s="126"/>
      <c r="K59" s="127" t="s">
        <v>84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'SO-01 - Učebna CIZÍ JAZYK..._01'!J32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85</v>
      </c>
      <c r="AR59" s="66"/>
      <c r="AS59" s="130">
        <v>0</v>
      </c>
      <c r="AT59" s="131">
        <f>ROUND(SUM(AV59:AW59),2)</f>
        <v>0</v>
      </c>
      <c r="AU59" s="132">
        <f>'SO-01 - Učebna CIZÍ JAZYK..._01'!P100</f>
        <v>0</v>
      </c>
      <c r="AV59" s="131">
        <f>'SO-01 - Učebna CIZÍ JAZYK..._01'!J35</f>
        <v>0</v>
      </c>
      <c r="AW59" s="131">
        <f>'SO-01 - Učebna CIZÍ JAZYK..._01'!J36</f>
        <v>0</v>
      </c>
      <c r="AX59" s="131">
        <f>'SO-01 - Učebna CIZÍ JAZYK..._01'!J37</f>
        <v>0</v>
      </c>
      <c r="AY59" s="131">
        <f>'SO-01 - Učebna CIZÍ JAZYK..._01'!J38</f>
        <v>0</v>
      </c>
      <c r="AZ59" s="131">
        <f>'SO-01 - Učebna CIZÍ JAZYK..._01'!F35</f>
        <v>0</v>
      </c>
      <c r="BA59" s="131">
        <f>'SO-01 - Učebna CIZÍ JAZYK..._01'!F36</f>
        <v>0</v>
      </c>
      <c r="BB59" s="131">
        <f>'SO-01 - Učebna CIZÍ JAZYK..._01'!F37</f>
        <v>0</v>
      </c>
      <c r="BC59" s="131">
        <f>'SO-01 - Učebna CIZÍ JAZYK..._01'!F38</f>
        <v>0</v>
      </c>
      <c r="BD59" s="133">
        <f>'SO-01 - Učebna CIZÍ JAZYK..._01'!F39</f>
        <v>0</v>
      </c>
      <c r="BE59" s="4"/>
      <c r="BT59" s="134" t="s">
        <v>81</v>
      </c>
      <c r="BV59" s="134" t="s">
        <v>74</v>
      </c>
      <c r="BW59" s="134" t="s">
        <v>93</v>
      </c>
      <c r="BX59" s="134" t="s">
        <v>92</v>
      </c>
      <c r="CL59" s="134" t="s">
        <v>19</v>
      </c>
    </row>
    <row r="60" s="4" customFormat="1" ht="23.25" customHeight="1">
      <c r="A60" s="125" t="s">
        <v>82</v>
      </c>
      <c r="B60" s="64"/>
      <c r="C60" s="126"/>
      <c r="D60" s="126"/>
      <c r="E60" s="127" t="s">
        <v>87</v>
      </c>
      <c r="F60" s="127"/>
      <c r="G60" s="127"/>
      <c r="H60" s="127"/>
      <c r="I60" s="127"/>
      <c r="J60" s="126"/>
      <c r="K60" s="127" t="s">
        <v>88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'SO-02 - Učebna PŘÍRODNÍ V..._01'!J32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85</v>
      </c>
      <c r="AR60" s="66"/>
      <c r="AS60" s="130">
        <v>0</v>
      </c>
      <c r="AT60" s="131">
        <f>ROUND(SUM(AV60:AW60),2)</f>
        <v>0</v>
      </c>
      <c r="AU60" s="132">
        <f>'SO-02 - Učebna PŘÍRODNÍ V..._01'!P99</f>
        <v>0</v>
      </c>
      <c r="AV60" s="131">
        <f>'SO-02 - Učebna PŘÍRODNÍ V..._01'!J35</f>
        <v>0</v>
      </c>
      <c r="AW60" s="131">
        <f>'SO-02 - Učebna PŘÍRODNÍ V..._01'!J36</f>
        <v>0</v>
      </c>
      <c r="AX60" s="131">
        <f>'SO-02 - Učebna PŘÍRODNÍ V..._01'!J37</f>
        <v>0</v>
      </c>
      <c r="AY60" s="131">
        <f>'SO-02 - Učebna PŘÍRODNÍ V..._01'!J38</f>
        <v>0</v>
      </c>
      <c r="AZ60" s="131">
        <f>'SO-02 - Učebna PŘÍRODNÍ V..._01'!F35</f>
        <v>0</v>
      </c>
      <c r="BA60" s="131">
        <f>'SO-02 - Učebna PŘÍRODNÍ V..._01'!F36</f>
        <v>0</v>
      </c>
      <c r="BB60" s="131">
        <f>'SO-02 - Učebna PŘÍRODNÍ V..._01'!F37</f>
        <v>0</v>
      </c>
      <c r="BC60" s="131">
        <f>'SO-02 - Učebna PŘÍRODNÍ V..._01'!F38</f>
        <v>0</v>
      </c>
      <c r="BD60" s="133">
        <f>'SO-02 - Učebna PŘÍRODNÍ V..._01'!F39</f>
        <v>0</v>
      </c>
      <c r="BE60" s="4"/>
      <c r="BT60" s="134" t="s">
        <v>81</v>
      </c>
      <c r="BV60" s="134" t="s">
        <v>74</v>
      </c>
      <c r="BW60" s="134" t="s">
        <v>94</v>
      </c>
      <c r="BX60" s="134" t="s">
        <v>92</v>
      </c>
      <c r="CL60" s="134" t="s">
        <v>19</v>
      </c>
    </row>
    <row r="61" s="7" customFormat="1" ht="16.5" customHeight="1">
      <c r="A61" s="7"/>
      <c r="B61" s="112"/>
      <c r="C61" s="113"/>
      <c r="D61" s="114" t="s">
        <v>95</v>
      </c>
      <c r="E61" s="114"/>
      <c r="F61" s="114"/>
      <c r="G61" s="114"/>
      <c r="H61" s="114"/>
      <c r="I61" s="115"/>
      <c r="J61" s="114" t="s">
        <v>96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ROUND(AG62+AG65,2)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78</v>
      </c>
      <c r="AR61" s="119"/>
      <c r="AS61" s="120">
        <f>ROUND(AS62+AS65,2)</f>
        <v>0</v>
      </c>
      <c r="AT61" s="121">
        <f>ROUND(SUM(AV61:AW61),2)</f>
        <v>0</v>
      </c>
      <c r="AU61" s="122">
        <f>ROUND(AU62+AU65,5)</f>
        <v>0</v>
      </c>
      <c r="AV61" s="121">
        <f>ROUND(AZ61*L29,2)</f>
        <v>0</v>
      </c>
      <c r="AW61" s="121">
        <f>ROUND(BA61*L30,2)</f>
        <v>0</v>
      </c>
      <c r="AX61" s="121">
        <f>ROUND(BB61*L29,2)</f>
        <v>0</v>
      </c>
      <c r="AY61" s="121">
        <f>ROUND(BC61*L30,2)</f>
        <v>0</v>
      </c>
      <c r="AZ61" s="121">
        <f>ROUND(AZ62+AZ65,2)</f>
        <v>0</v>
      </c>
      <c r="BA61" s="121">
        <f>ROUND(BA62+BA65,2)</f>
        <v>0</v>
      </c>
      <c r="BB61" s="121">
        <f>ROUND(BB62+BB65,2)</f>
        <v>0</v>
      </c>
      <c r="BC61" s="121">
        <f>ROUND(BC62+BC65,2)</f>
        <v>0</v>
      </c>
      <c r="BD61" s="123">
        <f>ROUND(BD62+BD65,2)</f>
        <v>0</v>
      </c>
      <c r="BE61" s="7"/>
      <c r="BS61" s="124" t="s">
        <v>71</v>
      </c>
      <c r="BT61" s="124" t="s">
        <v>79</v>
      </c>
      <c r="BU61" s="124" t="s">
        <v>73</v>
      </c>
      <c r="BV61" s="124" t="s">
        <v>74</v>
      </c>
      <c r="BW61" s="124" t="s">
        <v>97</v>
      </c>
      <c r="BX61" s="124" t="s">
        <v>5</v>
      </c>
      <c r="CL61" s="124" t="s">
        <v>19</v>
      </c>
      <c r="CM61" s="124" t="s">
        <v>81</v>
      </c>
    </row>
    <row r="62" s="4" customFormat="1" ht="16.5" customHeight="1">
      <c r="A62" s="4"/>
      <c r="B62" s="64"/>
      <c r="C62" s="126"/>
      <c r="D62" s="126"/>
      <c r="E62" s="127" t="s">
        <v>83</v>
      </c>
      <c r="F62" s="127"/>
      <c r="G62" s="127"/>
      <c r="H62" s="127"/>
      <c r="I62" s="127"/>
      <c r="J62" s="126"/>
      <c r="K62" s="127" t="s">
        <v>84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35">
        <f>ROUND(SUM(AG63:AG64),2)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85</v>
      </c>
      <c r="AR62" s="66"/>
      <c r="AS62" s="130">
        <f>ROUND(SUM(AS63:AS64),2)</f>
        <v>0</v>
      </c>
      <c r="AT62" s="131">
        <f>ROUND(SUM(AV62:AW62),2)</f>
        <v>0</v>
      </c>
      <c r="AU62" s="132">
        <f>ROUND(SUM(AU63:AU64),5)</f>
        <v>0</v>
      </c>
      <c r="AV62" s="131">
        <f>ROUND(AZ62*L29,2)</f>
        <v>0</v>
      </c>
      <c r="AW62" s="131">
        <f>ROUND(BA62*L30,2)</f>
        <v>0</v>
      </c>
      <c r="AX62" s="131">
        <f>ROUND(BB62*L29,2)</f>
        <v>0</v>
      </c>
      <c r="AY62" s="131">
        <f>ROUND(BC62*L30,2)</f>
        <v>0</v>
      </c>
      <c r="AZ62" s="131">
        <f>ROUND(SUM(AZ63:AZ64),2)</f>
        <v>0</v>
      </c>
      <c r="BA62" s="131">
        <f>ROUND(SUM(BA63:BA64),2)</f>
        <v>0</v>
      </c>
      <c r="BB62" s="131">
        <f>ROUND(SUM(BB63:BB64),2)</f>
        <v>0</v>
      </c>
      <c r="BC62" s="131">
        <f>ROUND(SUM(BC63:BC64),2)</f>
        <v>0</v>
      </c>
      <c r="BD62" s="133">
        <f>ROUND(SUM(BD63:BD64),2)</f>
        <v>0</v>
      </c>
      <c r="BE62" s="4"/>
      <c r="BS62" s="134" t="s">
        <v>71</v>
      </c>
      <c r="BT62" s="134" t="s">
        <v>81</v>
      </c>
      <c r="BV62" s="134" t="s">
        <v>74</v>
      </c>
      <c r="BW62" s="134" t="s">
        <v>98</v>
      </c>
      <c r="BX62" s="134" t="s">
        <v>97</v>
      </c>
      <c r="CL62" s="134" t="s">
        <v>19</v>
      </c>
    </row>
    <row r="63" s="4" customFormat="1" ht="23.25" customHeight="1">
      <c r="A63" s="125" t="s">
        <v>82</v>
      </c>
      <c r="B63" s="64"/>
      <c r="C63" s="126"/>
      <c r="D63" s="126"/>
      <c r="E63" s="126"/>
      <c r="F63" s="127" t="s">
        <v>83</v>
      </c>
      <c r="G63" s="127"/>
      <c r="H63" s="127"/>
      <c r="I63" s="127"/>
      <c r="J63" s="127"/>
      <c r="K63" s="126"/>
      <c r="L63" s="127" t="s">
        <v>84</v>
      </c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'SO-01 - Učebna CIZÍ JAZYK..._02'!J32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85</v>
      </c>
      <c r="AR63" s="66"/>
      <c r="AS63" s="130">
        <v>0</v>
      </c>
      <c r="AT63" s="131">
        <f>ROUND(SUM(AV63:AW63),2)</f>
        <v>0</v>
      </c>
      <c r="AU63" s="132">
        <f>'SO-01 - Učebna CIZÍ JAZYK..._02'!P95</f>
        <v>0</v>
      </c>
      <c r="AV63" s="131">
        <f>'SO-01 - Učebna CIZÍ JAZYK..._02'!J35</f>
        <v>0</v>
      </c>
      <c r="AW63" s="131">
        <f>'SO-01 - Učebna CIZÍ JAZYK..._02'!J36</f>
        <v>0</v>
      </c>
      <c r="AX63" s="131">
        <f>'SO-01 - Učebna CIZÍ JAZYK..._02'!J37</f>
        <v>0</v>
      </c>
      <c r="AY63" s="131">
        <f>'SO-01 - Učebna CIZÍ JAZYK..._02'!J38</f>
        <v>0</v>
      </c>
      <c r="AZ63" s="131">
        <f>'SO-01 - Učebna CIZÍ JAZYK..._02'!F35</f>
        <v>0</v>
      </c>
      <c r="BA63" s="131">
        <f>'SO-01 - Učebna CIZÍ JAZYK..._02'!F36</f>
        <v>0</v>
      </c>
      <c r="BB63" s="131">
        <f>'SO-01 - Učebna CIZÍ JAZYK..._02'!F37</f>
        <v>0</v>
      </c>
      <c r="BC63" s="131">
        <f>'SO-01 - Učebna CIZÍ JAZYK..._02'!F38</f>
        <v>0</v>
      </c>
      <c r="BD63" s="133">
        <f>'SO-01 - Učebna CIZÍ JAZYK..._02'!F39</f>
        <v>0</v>
      </c>
      <c r="BE63" s="4"/>
      <c r="BT63" s="134" t="s">
        <v>99</v>
      </c>
      <c r="BU63" s="134" t="s">
        <v>100</v>
      </c>
      <c r="BV63" s="134" t="s">
        <v>74</v>
      </c>
      <c r="BW63" s="134" t="s">
        <v>98</v>
      </c>
      <c r="BX63" s="134" t="s">
        <v>97</v>
      </c>
      <c r="CL63" s="134" t="s">
        <v>19</v>
      </c>
    </row>
    <row r="64" s="4" customFormat="1" ht="23.25" customHeight="1">
      <c r="A64" s="125" t="s">
        <v>82</v>
      </c>
      <c r="B64" s="64"/>
      <c r="C64" s="126"/>
      <c r="D64" s="126"/>
      <c r="E64" s="126"/>
      <c r="F64" s="127" t="s">
        <v>83</v>
      </c>
      <c r="G64" s="127"/>
      <c r="H64" s="127"/>
      <c r="I64" s="127"/>
      <c r="J64" s="127"/>
      <c r="K64" s="126"/>
      <c r="L64" s="127" t="s">
        <v>101</v>
      </c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8">
        <f>'SO-01 - Učebna CIZÍ JAZYK..._03'!J34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85</v>
      </c>
      <c r="AR64" s="66"/>
      <c r="AS64" s="130">
        <v>0</v>
      </c>
      <c r="AT64" s="131">
        <f>ROUND(SUM(AV64:AW64),2)</f>
        <v>0</v>
      </c>
      <c r="AU64" s="132">
        <f>'SO-01 - Učebna CIZÍ JAZYK..._03'!P99</f>
        <v>0</v>
      </c>
      <c r="AV64" s="131">
        <f>'SO-01 - Učebna CIZÍ JAZYK..._03'!J37</f>
        <v>0</v>
      </c>
      <c r="AW64" s="131">
        <f>'SO-01 - Učebna CIZÍ JAZYK..._03'!J38</f>
        <v>0</v>
      </c>
      <c r="AX64" s="131">
        <f>'SO-01 - Učebna CIZÍ JAZYK..._03'!J39</f>
        <v>0</v>
      </c>
      <c r="AY64" s="131">
        <f>'SO-01 - Učebna CIZÍ JAZYK..._03'!J40</f>
        <v>0</v>
      </c>
      <c r="AZ64" s="131">
        <f>'SO-01 - Učebna CIZÍ JAZYK..._03'!F37</f>
        <v>0</v>
      </c>
      <c r="BA64" s="131">
        <f>'SO-01 - Učebna CIZÍ JAZYK..._03'!F38</f>
        <v>0</v>
      </c>
      <c r="BB64" s="131">
        <f>'SO-01 - Učebna CIZÍ JAZYK..._03'!F39</f>
        <v>0</v>
      </c>
      <c r="BC64" s="131">
        <f>'SO-01 - Učebna CIZÍ JAZYK..._03'!F40</f>
        <v>0</v>
      </c>
      <c r="BD64" s="133">
        <f>'SO-01 - Učebna CIZÍ JAZYK..._03'!F41</f>
        <v>0</v>
      </c>
      <c r="BE64" s="4"/>
      <c r="BT64" s="134" t="s">
        <v>99</v>
      </c>
      <c r="BV64" s="134" t="s">
        <v>74</v>
      </c>
      <c r="BW64" s="134" t="s">
        <v>102</v>
      </c>
      <c r="BX64" s="134" t="s">
        <v>98</v>
      </c>
      <c r="CL64" s="134" t="s">
        <v>19</v>
      </c>
    </row>
    <row r="65" s="4" customFormat="1" ht="23.25" customHeight="1">
      <c r="A65" s="4"/>
      <c r="B65" s="64"/>
      <c r="C65" s="126"/>
      <c r="D65" s="126"/>
      <c r="E65" s="127" t="s">
        <v>87</v>
      </c>
      <c r="F65" s="127"/>
      <c r="G65" s="127"/>
      <c r="H65" s="127"/>
      <c r="I65" s="127"/>
      <c r="J65" s="126"/>
      <c r="K65" s="127" t="s">
        <v>88</v>
      </c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35">
        <f>ROUND(SUM(AG66:AG67),2)</f>
        <v>0</v>
      </c>
      <c r="AH65" s="126"/>
      <c r="AI65" s="126"/>
      <c r="AJ65" s="126"/>
      <c r="AK65" s="126"/>
      <c r="AL65" s="126"/>
      <c r="AM65" s="126"/>
      <c r="AN65" s="128">
        <f>SUM(AG65,AT65)</f>
        <v>0</v>
      </c>
      <c r="AO65" s="126"/>
      <c r="AP65" s="126"/>
      <c r="AQ65" s="129" t="s">
        <v>85</v>
      </c>
      <c r="AR65" s="66"/>
      <c r="AS65" s="130">
        <f>ROUND(SUM(AS66:AS67),2)</f>
        <v>0</v>
      </c>
      <c r="AT65" s="131">
        <f>ROUND(SUM(AV65:AW65),2)</f>
        <v>0</v>
      </c>
      <c r="AU65" s="132">
        <f>ROUND(SUM(AU66:AU67),5)</f>
        <v>0</v>
      </c>
      <c r="AV65" s="131">
        <f>ROUND(AZ65*L29,2)</f>
        <v>0</v>
      </c>
      <c r="AW65" s="131">
        <f>ROUND(BA65*L30,2)</f>
        <v>0</v>
      </c>
      <c r="AX65" s="131">
        <f>ROUND(BB65*L29,2)</f>
        <v>0</v>
      </c>
      <c r="AY65" s="131">
        <f>ROUND(BC65*L30,2)</f>
        <v>0</v>
      </c>
      <c r="AZ65" s="131">
        <f>ROUND(SUM(AZ66:AZ67),2)</f>
        <v>0</v>
      </c>
      <c r="BA65" s="131">
        <f>ROUND(SUM(BA66:BA67),2)</f>
        <v>0</v>
      </c>
      <c r="BB65" s="131">
        <f>ROUND(SUM(BB66:BB67),2)</f>
        <v>0</v>
      </c>
      <c r="BC65" s="131">
        <f>ROUND(SUM(BC66:BC67),2)</f>
        <v>0</v>
      </c>
      <c r="BD65" s="133">
        <f>ROUND(SUM(BD66:BD67),2)</f>
        <v>0</v>
      </c>
      <c r="BE65" s="4"/>
      <c r="BS65" s="134" t="s">
        <v>71</v>
      </c>
      <c r="BT65" s="134" t="s">
        <v>81</v>
      </c>
      <c r="BV65" s="134" t="s">
        <v>74</v>
      </c>
      <c r="BW65" s="134" t="s">
        <v>103</v>
      </c>
      <c r="BX65" s="134" t="s">
        <v>97</v>
      </c>
      <c r="CL65" s="134" t="s">
        <v>19</v>
      </c>
    </row>
    <row r="66" s="4" customFormat="1" ht="23.25" customHeight="1">
      <c r="A66" s="125" t="s">
        <v>82</v>
      </c>
      <c r="B66" s="64"/>
      <c r="C66" s="126"/>
      <c r="D66" s="126"/>
      <c r="E66" s="126"/>
      <c r="F66" s="127" t="s">
        <v>87</v>
      </c>
      <c r="G66" s="127"/>
      <c r="H66" s="127"/>
      <c r="I66" s="127"/>
      <c r="J66" s="127"/>
      <c r="K66" s="126"/>
      <c r="L66" s="127" t="s">
        <v>88</v>
      </c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8">
        <f>'SO-02 - Učebna PŘÍRODNÍ V..._02'!J32</f>
        <v>0</v>
      </c>
      <c r="AH66" s="126"/>
      <c r="AI66" s="126"/>
      <c r="AJ66" s="126"/>
      <c r="AK66" s="126"/>
      <c r="AL66" s="126"/>
      <c r="AM66" s="126"/>
      <c r="AN66" s="128">
        <f>SUM(AG66,AT66)</f>
        <v>0</v>
      </c>
      <c r="AO66" s="126"/>
      <c r="AP66" s="126"/>
      <c r="AQ66" s="129" t="s">
        <v>85</v>
      </c>
      <c r="AR66" s="66"/>
      <c r="AS66" s="130">
        <v>0</v>
      </c>
      <c r="AT66" s="131">
        <f>ROUND(SUM(AV66:AW66),2)</f>
        <v>0</v>
      </c>
      <c r="AU66" s="132">
        <f>'SO-02 - Učebna PŘÍRODNÍ V..._02'!P95</f>
        <v>0</v>
      </c>
      <c r="AV66" s="131">
        <f>'SO-02 - Učebna PŘÍRODNÍ V..._02'!J35</f>
        <v>0</v>
      </c>
      <c r="AW66" s="131">
        <f>'SO-02 - Učebna PŘÍRODNÍ V..._02'!J36</f>
        <v>0</v>
      </c>
      <c r="AX66" s="131">
        <f>'SO-02 - Učebna PŘÍRODNÍ V..._02'!J37</f>
        <v>0</v>
      </c>
      <c r="AY66" s="131">
        <f>'SO-02 - Učebna PŘÍRODNÍ V..._02'!J38</f>
        <v>0</v>
      </c>
      <c r="AZ66" s="131">
        <f>'SO-02 - Učebna PŘÍRODNÍ V..._02'!F35</f>
        <v>0</v>
      </c>
      <c r="BA66" s="131">
        <f>'SO-02 - Učebna PŘÍRODNÍ V..._02'!F36</f>
        <v>0</v>
      </c>
      <c r="BB66" s="131">
        <f>'SO-02 - Učebna PŘÍRODNÍ V..._02'!F37</f>
        <v>0</v>
      </c>
      <c r="BC66" s="131">
        <f>'SO-02 - Učebna PŘÍRODNÍ V..._02'!F38</f>
        <v>0</v>
      </c>
      <c r="BD66" s="133">
        <f>'SO-02 - Učebna PŘÍRODNÍ V..._02'!F39</f>
        <v>0</v>
      </c>
      <c r="BE66" s="4"/>
      <c r="BT66" s="134" t="s">
        <v>99</v>
      </c>
      <c r="BU66" s="134" t="s">
        <v>100</v>
      </c>
      <c r="BV66" s="134" t="s">
        <v>74</v>
      </c>
      <c r="BW66" s="134" t="s">
        <v>103</v>
      </c>
      <c r="BX66" s="134" t="s">
        <v>97</v>
      </c>
      <c r="CL66" s="134" t="s">
        <v>19</v>
      </c>
    </row>
    <row r="67" s="4" customFormat="1" ht="23.25" customHeight="1">
      <c r="A67" s="125" t="s">
        <v>82</v>
      </c>
      <c r="B67" s="64"/>
      <c r="C67" s="126"/>
      <c r="D67" s="126"/>
      <c r="E67" s="126"/>
      <c r="F67" s="127" t="s">
        <v>87</v>
      </c>
      <c r="G67" s="127"/>
      <c r="H67" s="127"/>
      <c r="I67" s="127"/>
      <c r="J67" s="127"/>
      <c r="K67" s="126"/>
      <c r="L67" s="127" t="s">
        <v>104</v>
      </c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8">
        <f>'SO-02 - Učebna PŘÍRODNÍ V..._03'!J34</f>
        <v>0</v>
      </c>
      <c r="AH67" s="126"/>
      <c r="AI67" s="126"/>
      <c r="AJ67" s="126"/>
      <c r="AK67" s="126"/>
      <c r="AL67" s="126"/>
      <c r="AM67" s="126"/>
      <c r="AN67" s="128">
        <f>SUM(AG67,AT67)</f>
        <v>0</v>
      </c>
      <c r="AO67" s="126"/>
      <c r="AP67" s="126"/>
      <c r="AQ67" s="129" t="s">
        <v>85</v>
      </c>
      <c r="AR67" s="66"/>
      <c r="AS67" s="136">
        <v>0</v>
      </c>
      <c r="AT67" s="137">
        <f>ROUND(SUM(AV67:AW67),2)</f>
        <v>0</v>
      </c>
      <c r="AU67" s="138">
        <f>'SO-02 - Učebna PŘÍRODNÍ V..._03'!P99</f>
        <v>0</v>
      </c>
      <c r="AV67" s="137">
        <f>'SO-02 - Učebna PŘÍRODNÍ V..._03'!J37</f>
        <v>0</v>
      </c>
      <c r="AW67" s="137">
        <f>'SO-02 - Učebna PŘÍRODNÍ V..._03'!J38</f>
        <v>0</v>
      </c>
      <c r="AX67" s="137">
        <f>'SO-02 - Učebna PŘÍRODNÍ V..._03'!J39</f>
        <v>0</v>
      </c>
      <c r="AY67" s="137">
        <f>'SO-02 - Učebna PŘÍRODNÍ V..._03'!J40</f>
        <v>0</v>
      </c>
      <c r="AZ67" s="137">
        <f>'SO-02 - Učebna PŘÍRODNÍ V..._03'!F37</f>
        <v>0</v>
      </c>
      <c r="BA67" s="137">
        <f>'SO-02 - Učebna PŘÍRODNÍ V..._03'!F38</f>
        <v>0</v>
      </c>
      <c r="BB67" s="137">
        <f>'SO-02 - Učebna PŘÍRODNÍ V..._03'!F39</f>
        <v>0</v>
      </c>
      <c r="BC67" s="137">
        <f>'SO-02 - Učebna PŘÍRODNÍ V..._03'!F40</f>
        <v>0</v>
      </c>
      <c r="BD67" s="139">
        <f>'SO-02 - Učebna PŘÍRODNÍ V..._03'!F41</f>
        <v>0</v>
      </c>
      <c r="BE67" s="4"/>
      <c r="BT67" s="134" t="s">
        <v>99</v>
      </c>
      <c r="BV67" s="134" t="s">
        <v>74</v>
      </c>
      <c r="BW67" s="134" t="s">
        <v>105</v>
      </c>
      <c r="BX67" s="134" t="s">
        <v>103</v>
      </c>
      <c r="CL67" s="134" t="s">
        <v>19</v>
      </c>
    </row>
    <row r="68" s="2" customFormat="1" ht="30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5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45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</row>
  </sheetData>
  <sheetProtection sheet="1" formatColumns="0" formatRows="0" objects="1" scenarios="1" spinCount="100000" saltValue="h2x8h1w9gWptYx7zpbHgx0+r8795iLixFPHe5DYdq8kWRpMut4M2lYnWGjL0I0+LgpJJdeaVpmYtSOHgpKRp7Q==" hashValue="DxK1ZFMM3TbgNvbHZAiGcpTiCGuDbBZTbcSPFg68VtkR+yynuHy7vYGJbNafx6xh+oPikPAohog3awl7zJsX/w==" algorithmName="SHA-512" password="CC35"/>
  <mergeCells count="90">
    <mergeCell ref="C52:G52"/>
    <mergeCell ref="D58:H58"/>
    <mergeCell ref="D61:H61"/>
    <mergeCell ref="D55:H55"/>
    <mergeCell ref="E62:I62"/>
    <mergeCell ref="E60:I60"/>
    <mergeCell ref="E59:I59"/>
    <mergeCell ref="E57:I57"/>
    <mergeCell ref="E56:I56"/>
    <mergeCell ref="F63:J63"/>
    <mergeCell ref="F64:J64"/>
    <mergeCell ref="I52:AF52"/>
    <mergeCell ref="J58:AF58"/>
    <mergeCell ref="J55:AF55"/>
    <mergeCell ref="J61:AF61"/>
    <mergeCell ref="K59:AF59"/>
    <mergeCell ref="K60:AF60"/>
    <mergeCell ref="K56:AF56"/>
    <mergeCell ref="K62:AF62"/>
    <mergeCell ref="K57:AF57"/>
    <mergeCell ref="L64:AF64"/>
    <mergeCell ref="L45:AO45"/>
    <mergeCell ref="L63:AF63"/>
    <mergeCell ref="E65:I65"/>
    <mergeCell ref="K65:AF65"/>
    <mergeCell ref="F66:J66"/>
    <mergeCell ref="L66:AF66"/>
    <mergeCell ref="F67:J67"/>
    <mergeCell ref="L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1:AM61"/>
    <mergeCell ref="AG63:AM63"/>
    <mergeCell ref="AG60:AM60"/>
    <mergeCell ref="AG64:AM64"/>
    <mergeCell ref="AG59:AM59"/>
    <mergeCell ref="AG62:AM62"/>
    <mergeCell ref="AG55:AM55"/>
    <mergeCell ref="AG57:AM57"/>
    <mergeCell ref="AG58:AM58"/>
    <mergeCell ref="AG52:AM52"/>
    <mergeCell ref="AG56:AM56"/>
    <mergeCell ref="AM50:AP50"/>
    <mergeCell ref="AM47:AN47"/>
    <mergeCell ref="AM49:AP49"/>
    <mergeCell ref="AN55:AP55"/>
    <mergeCell ref="AN64:AP64"/>
    <mergeCell ref="AN63:AP63"/>
    <mergeCell ref="AN52:AP52"/>
    <mergeCell ref="AN62:AP62"/>
    <mergeCell ref="AN61:AP61"/>
    <mergeCell ref="AN57:AP57"/>
    <mergeCell ref="AN58:AP58"/>
    <mergeCell ref="AN60:AP60"/>
    <mergeCell ref="AN56:AP56"/>
    <mergeCell ref="AN59:AP59"/>
    <mergeCell ref="AS49:AT51"/>
    <mergeCell ref="AN65:AP65"/>
    <mergeCell ref="AG65:AM65"/>
    <mergeCell ref="AN66:AP66"/>
    <mergeCell ref="AG66:AM66"/>
    <mergeCell ref="AN67:AP67"/>
    <mergeCell ref="AG67:AM67"/>
    <mergeCell ref="AN54:AP54"/>
  </mergeCells>
  <hyperlinks>
    <hyperlink ref="A56" location="'SO-01 - Učebna CIZÍ JAZYK...'!C2" display="/"/>
    <hyperlink ref="A57" location="'SO-02 - Učebna PŘÍRODNÍ V...'!C2" display="/"/>
    <hyperlink ref="A59" location="'SO-01 - Učebna CIZÍ JAZYK..._01'!C2" display="/"/>
    <hyperlink ref="A60" location="'SO-02 - Učebna PŘÍRODNÍ V..._01'!C2" display="/"/>
    <hyperlink ref="A63" location="'SO-01 - Učebna CIZÍ JAZYK..._02'!C2" display="/"/>
    <hyperlink ref="A64" location="'SO-01 - Učebna CIZÍ JAZYK..._03'!C2" display="/"/>
    <hyperlink ref="A66" location="'SO-02 - Učebna PŘÍRODNÍ V..._02'!C2" display="/"/>
    <hyperlink ref="A67" location="'SO-02 - Učebna PŘÍRODNÍ V..._03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5" customFormat="1" ht="45" customHeight="1">
      <c r="B3" s="277"/>
      <c r="C3" s="278" t="s">
        <v>1698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1699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1700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1701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1702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1703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1704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1705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1706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1707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1708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78</v>
      </c>
      <c r="F18" s="284" t="s">
        <v>1709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1710</v>
      </c>
      <c r="F19" s="284" t="s">
        <v>1711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1712</v>
      </c>
      <c r="F20" s="284" t="s">
        <v>1713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1714</v>
      </c>
      <c r="F21" s="284" t="s">
        <v>1715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1716</v>
      </c>
      <c r="F22" s="284" t="s">
        <v>1155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85</v>
      </c>
      <c r="F23" s="284" t="s">
        <v>1717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1718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1719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1720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1721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1722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1723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1724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1725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1726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139</v>
      </c>
      <c r="F36" s="284"/>
      <c r="G36" s="284" t="s">
        <v>1727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1728</v>
      </c>
      <c r="F37" s="284"/>
      <c r="G37" s="284" t="s">
        <v>1729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53</v>
      </c>
      <c r="F38" s="284"/>
      <c r="G38" s="284" t="s">
        <v>1730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54</v>
      </c>
      <c r="F39" s="284"/>
      <c r="G39" s="284" t="s">
        <v>1731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140</v>
      </c>
      <c r="F40" s="284"/>
      <c r="G40" s="284" t="s">
        <v>1732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141</v>
      </c>
      <c r="F41" s="284"/>
      <c r="G41" s="284" t="s">
        <v>1733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1734</v>
      </c>
      <c r="F42" s="284"/>
      <c r="G42" s="284" t="s">
        <v>1735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1736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1737</v>
      </c>
      <c r="F44" s="284"/>
      <c r="G44" s="284" t="s">
        <v>1738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143</v>
      </c>
      <c r="F45" s="284"/>
      <c r="G45" s="284" t="s">
        <v>1739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1740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1741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1742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1743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1744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1745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1746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1747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1748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1749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1750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1751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1752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1753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1754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1755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1756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1757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1758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1759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1760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1761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1762</v>
      </c>
      <c r="D76" s="302"/>
      <c r="E76" s="302"/>
      <c r="F76" s="302" t="s">
        <v>1763</v>
      </c>
      <c r="G76" s="303"/>
      <c r="H76" s="302" t="s">
        <v>54</v>
      </c>
      <c r="I76" s="302" t="s">
        <v>57</v>
      </c>
      <c r="J76" s="302" t="s">
        <v>1764</v>
      </c>
      <c r="K76" s="301"/>
    </row>
    <row r="77" s="1" customFormat="1" ht="17.25" customHeight="1">
      <c r="B77" s="299"/>
      <c r="C77" s="304" t="s">
        <v>1765</v>
      </c>
      <c r="D77" s="304"/>
      <c r="E77" s="304"/>
      <c r="F77" s="305" t="s">
        <v>1766</v>
      </c>
      <c r="G77" s="306"/>
      <c r="H77" s="304"/>
      <c r="I77" s="304"/>
      <c r="J77" s="304" t="s">
        <v>1767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53</v>
      </c>
      <c r="D79" s="309"/>
      <c r="E79" s="309"/>
      <c r="F79" s="310" t="s">
        <v>1768</v>
      </c>
      <c r="G79" s="311"/>
      <c r="H79" s="287" t="s">
        <v>1769</v>
      </c>
      <c r="I79" s="287" t="s">
        <v>1770</v>
      </c>
      <c r="J79" s="287">
        <v>20</v>
      </c>
      <c r="K79" s="301"/>
    </row>
    <row r="80" s="1" customFormat="1" ht="15" customHeight="1">
      <c r="B80" s="299"/>
      <c r="C80" s="287" t="s">
        <v>1771</v>
      </c>
      <c r="D80" s="287"/>
      <c r="E80" s="287"/>
      <c r="F80" s="310" t="s">
        <v>1768</v>
      </c>
      <c r="G80" s="311"/>
      <c r="H80" s="287" t="s">
        <v>1772</v>
      </c>
      <c r="I80" s="287" t="s">
        <v>1770</v>
      </c>
      <c r="J80" s="287">
        <v>120</v>
      </c>
      <c r="K80" s="301"/>
    </row>
    <row r="81" s="1" customFormat="1" ht="15" customHeight="1">
      <c r="B81" s="312"/>
      <c r="C81" s="287" t="s">
        <v>1773</v>
      </c>
      <c r="D81" s="287"/>
      <c r="E81" s="287"/>
      <c r="F81" s="310" t="s">
        <v>1774</v>
      </c>
      <c r="G81" s="311"/>
      <c r="H81" s="287" t="s">
        <v>1775</v>
      </c>
      <c r="I81" s="287" t="s">
        <v>1770</v>
      </c>
      <c r="J81" s="287">
        <v>50</v>
      </c>
      <c r="K81" s="301"/>
    </row>
    <row r="82" s="1" customFormat="1" ht="15" customHeight="1">
      <c r="B82" s="312"/>
      <c r="C82" s="287" t="s">
        <v>1776</v>
      </c>
      <c r="D82" s="287"/>
      <c r="E82" s="287"/>
      <c r="F82" s="310" t="s">
        <v>1768</v>
      </c>
      <c r="G82" s="311"/>
      <c r="H82" s="287" t="s">
        <v>1777</v>
      </c>
      <c r="I82" s="287" t="s">
        <v>1778</v>
      </c>
      <c r="J82" s="287"/>
      <c r="K82" s="301"/>
    </row>
    <row r="83" s="1" customFormat="1" ht="15" customHeight="1">
      <c r="B83" s="312"/>
      <c r="C83" s="313" t="s">
        <v>1779</v>
      </c>
      <c r="D83" s="313"/>
      <c r="E83" s="313"/>
      <c r="F83" s="314" t="s">
        <v>1774</v>
      </c>
      <c r="G83" s="313"/>
      <c r="H83" s="313" t="s">
        <v>1780</v>
      </c>
      <c r="I83" s="313" t="s">
        <v>1770</v>
      </c>
      <c r="J83" s="313">
        <v>15</v>
      </c>
      <c r="K83" s="301"/>
    </row>
    <row r="84" s="1" customFormat="1" ht="15" customHeight="1">
      <c r="B84" s="312"/>
      <c r="C84" s="313" t="s">
        <v>1781</v>
      </c>
      <c r="D84" s="313"/>
      <c r="E84" s="313"/>
      <c r="F84" s="314" t="s">
        <v>1774</v>
      </c>
      <c r="G84" s="313"/>
      <c r="H84" s="313" t="s">
        <v>1782</v>
      </c>
      <c r="I84" s="313" t="s">
        <v>1770</v>
      </c>
      <c r="J84" s="313">
        <v>15</v>
      </c>
      <c r="K84" s="301"/>
    </row>
    <row r="85" s="1" customFormat="1" ht="15" customHeight="1">
      <c r="B85" s="312"/>
      <c r="C85" s="313" t="s">
        <v>1783</v>
      </c>
      <c r="D85" s="313"/>
      <c r="E85" s="313"/>
      <c r="F85" s="314" t="s">
        <v>1774</v>
      </c>
      <c r="G85" s="313"/>
      <c r="H85" s="313" t="s">
        <v>1784</v>
      </c>
      <c r="I85" s="313" t="s">
        <v>1770</v>
      </c>
      <c r="J85" s="313">
        <v>20</v>
      </c>
      <c r="K85" s="301"/>
    </row>
    <row r="86" s="1" customFormat="1" ht="15" customHeight="1">
      <c r="B86" s="312"/>
      <c r="C86" s="313" t="s">
        <v>1785</v>
      </c>
      <c r="D86" s="313"/>
      <c r="E86" s="313"/>
      <c r="F86" s="314" t="s">
        <v>1774</v>
      </c>
      <c r="G86" s="313"/>
      <c r="H86" s="313" t="s">
        <v>1786</v>
      </c>
      <c r="I86" s="313" t="s">
        <v>1770</v>
      </c>
      <c r="J86" s="313">
        <v>20</v>
      </c>
      <c r="K86" s="301"/>
    </row>
    <row r="87" s="1" customFormat="1" ht="15" customHeight="1">
      <c r="B87" s="312"/>
      <c r="C87" s="287" t="s">
        <v>1787</v>
      </c>
      <c r="D87" s="287"/>
      <c r="E87" s="287"/>
      <c r="F87" s="310" t="s">
        <v>1774</v>
      </c>
      <c r="G87" s="311"/>
      <c r="H87" s="287" t="s">
        <v>1788</v>
      </c>
      <c r="I87" s="287" t="s">
        <v>1770</v>
      </c>
      <c r="J87" s="287">
        <v>50</v>
      </c>
      <c r="K87" s="301"/>
    </row>
    <row r="88" s="1" customFormat="1" ht="15" customHeight="1">
      <c r="B88" s="312"/>
      <c r="C88" s="287" t="s">
        <v>1789</v>
      </c>
      <c r="D88" s="287"/>
      <c r="E88" s="287"/>
      <c r="F88" s="310" t="s">
        <v>1774</v>
      </c>
      <c r="G88" s="311"/>
      <c r="H88" s="287" t="s">
        <v>1790</v>
      </c>
      <c r="I88" s="287" t="s">
        <v>1770</v>
      </c>
      <c r="J88" s="287">
        <v>20</v>
      </c>
      <c r="K88" s="301"/>
    </row>
    <row r="89" s="1" customFormat="1" ht="15" customHeight="1">
      <c r="B89" s="312"/>
      <c r="C89" s="287" t="s">
        <v>1791</v>
      </c>
      <c r="D89" s="287"/>
      <c r="E89" s="287"/>
      <c r="F89" s="310" t="s">
        <v>1774</v>
      </c>
      <c r="G89" s="311"/>
      <c r="H89" s="287" t="s">
        <v>1792</v>
      </c>
      <c r="I89" s="287" t="s">
        <v>1770</v>
      </c>
      <c r="J89" s="287">
        <v>20</v>
      </c>
      <c r="K89" s="301"/>
    </row>
    <row r="90" s="1" customFormat="1" ht="15" customHeight="1">
      <c r="B90" s="312"/>
      <c r="C90" s="287" t="s">
        <v>1793</v>
      </c>
      <c r="D90" s="287"/>
      <c r="E90" s="287"/>
      <c r="F90" s="310" t="s">
        <v>1774</v>
      </c>
      <c r="G90" s="311"/>
      <c r="H90" s="287" t="s">
        <v>1794</v>
      </c>
      <c r="I90" s="287" t="s">
        <v>1770</v>
      </c>
      <c r="J90" s="287">
        <v>50</v>
      </c>
      <c r="K90" s="301"/>
    </row>
    <row r="91" s="1" customFormat="1" ht="15" customHeight="1">
      <c r="B91" s="312"/>
      <c r="C91" s="287" t="s">
        <v>1795</v>
      </c>
      <c r="D91" s="287"/>
      <c r="E91" s="287"/>
      <c r="F91" s="310" t="s">
        <v>1774</v>
      </c>
      <c r="G91" s="311"/>
      <c r="H91" s="287" t="s">
        <v>1795</v>
      </c>
      <c r="I91" s="287" t="s">
        <v>1770</v>
      </c>
      <c r="J91" s="287">
        <v>50</v>
      </c>
      <c r="K91" s="301"/>
    </row>
    <row r="92" s="1" customFormat="1" ht="15" customHeight="1">
      <c r="B92" s="312"/>
      <c r="C92" s="287" t="s">
        <v>1796</v>
      </c>
      <c r="D92" s="287"/>
      <c r="E92" s="287"/>
      <c r="F92" s="310" t="s">
        <v>1774</v>
      </c>
      <c r="G92" s="311"/>
      <c r="H92" s="287" t="s">
        <v>1797</v>
      </c>
      <c r="I92" s="287" t="s">
        <v>1770</v>
      </c>
      <c r="J92" s="287">
        <v>255</v>
      </c>
      <c r="K92" s="301"/>
    </row>
    <row r="93" s="1" customFormat="1" ht="15" customHeight="1">
      <c r="B93" s="312"/>
      <c r="C93" s="287" t="s">
        <v>1798</v>
      </c>
      <c r="D93" s="287"/>
      <c r="E93" s="287"/>
      <c r="F93" s="310" t="s">
        <v>1768</v>
      </c>
      <c r="G93" s="311"/>
      <c r="H93" s="287" t="s">
        <v>1799</v>
      </c>
      <c r="I93" s="287" t="s">
        <v>1800</v>
      </c>
      <c r="J93" s="287"/>
      <c r="K93" s="301"/>
    </row>
    <row r="94" s="1" customFormat="1" ht="15" customHeight="1">
      <c r="B94" s="312"/>
      <c r="C94" s="287" t="s">
        <v>1801</v>
      </c>
      <c r="D94" s="287"/>
      <c r="E94" s="287"/>
      <c r="F94" s="310" t="s">
        <v>1768</v>
      </c>
      <c r="G94" s="311"/>
      <c r="H94" s="287" t="s">
        <v>1802</v>
      </c>
      <c r="I94" s="287" t="s">
        <v>1803</v>
      </c>
      <c r="J94" s="287"/>
      <c r="K94" s="301"/>
    </row>
    <row r="95" s="1" customFormat="1" ht="15" customHeight="1">
      <c r="B95" s="312"/>
      <c r="C95" s="287" t="s">
        <v>1804</v>
      </c>
      <c r="D95" s="287"/>
      <c r="E95" s="287"/>
      <c r="F95" s="310" t="s">
        <v>1768</v>
      </c>
      <c r="G95" s="311"/>
      <c r="H95" s="287" t="s">
        <v>1804</v>
      </c>
      <c r="I95" s="287" t="s">
        <v>1803</v>
      </c>
      <c r="J95" s="287"/>
      <c r="K95" s="301"/>
    </row>
    <row r="96" s="1" customFormat="1" ht="15" customHeight="1">
      <c r="B96" s="312"/>
      <c r="C96" s="287" t="s">
        <v>38</v>
      </c>
      <c r="D96" s="287"/>
      <c r="E96" s="287"/>
      <c r="F96" s="310" t="s">
        <v>1768</v>
      </c>
      <c r="G96" s="311"/>
      <c r="H96" s="287" t="s">
        <v>1805</v>
      </c>
      <c r="I96" s="287" t="s">
        <v>1803</v>
      </c>
      <c r="J96" s="287"/>
      <c r="K96" s="301"/>
    </row>
    <row r="97" s="1" customFormat="1" ht="15" customHeight="1">
      <c r="B97" s="312"/>
      <c r="C97" s="287" t="s">
        <v>48</v>
      </c>
      <c r="D97" s="287"/>
      <c r="E97" s="287"/>
      <c r="F97" s="310" t="s">
        <v>1768</v>
      </c>
      <c r="G97" s="311"/>
      <c r="H97" s="287" t="s">
        <v>1806</v>
      </c>
      <c r="I97" s="287" t="s">
        <v>1803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1807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1762</v>
      </c>
      <c r="D103" s="302"/>
      <c r="E103" s="302"/>
      <c r="F103" s="302" t="s">
        <v>1763</v>
      </c>
      <c r="G103" s="303"/>
      <c r="H103" s="302" t="s">
        <v>54</v>
      </c>
      <c r="I103" s="302" t="s">
        <v>57</v>
      </c>
      <c r="J103" s="302" t="s">
        <v>1764</v>
      </c>
      <c r="K103" s="301"/>
    </row>
    <row r="104" s="1" customFormat="1" ht="17.25" customHeight="1">
      <c r="B104" s="299"/>
      <c r="C104" s="304" t="s">
        <v>1765</v>
      </c>
      <c r="D104" s="304"/>
      <c r="E104" s="304"/>
      <c r="F104" s="305" t="s">
        <v>1766</v>
      </c>
      <c r="G104" s="306"/>
      <c r="H104" s="304"/>
      <c r="I104" s="304"/>
      <c r="J104" s="304" t="s">
        <v>1767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53</v>
      </c>
      <c r="D106" s="309"/>
      <c r="E106" s="309"/>
      <c r="F106" s="310" t="s">
        <v>1768</v>
      </c>
      <c r="G106" s="287"/>
      <c r="H106" s="287" t="s">
        <v>1808</v>
      </c>
      <c r="I106" s="287" t="s">
        <v>1770</v>
      </c>
      <c r="J106" s="287">
        <v>20</v>
      </c>
      <c r="K106" s="301"/>
    </row>
    <row r="107" s="1" customFormat="1" ht="15" customHeight="1">
      <c r="B107" s="299"/>
      <c r="C107" s="287" t="s">
        <v>1771</v>
      </c>
      <c r="D107" s="287"/>
      <c r="E107" s="287"/>
      <c r="F107" s="310" t="s">
        <v>1768</v>
      </c>
      <c r="G107" s="287"/>
      <c r="H107" s="287" t="s">
        <v>1808</v>
      </c>
      <c r="I107" s="287" t="s">
        <v>1770</v>
      </c>
      <c r="J107" s="287">
        <v>120</v>
      </c>
      <c r="K107" s="301"/>
    </row>
    <row r="108" s="1" customFormat="1" ht="15" customHeight="1">
      <c r="B108" s="312"/>
      <c r="C108" s="287" t="s">
        <v>1773</v>
      </c>
      <c r="D108" s="287"/>
      <c r="E108" s="287"/>
      <c r="F108" s="310" t="s">
        <v>1774</v>
      </c>
      <c r="G108" s="287"/>
      <c r="H108" s="287" t="s">
        <v>1808</v>
      </c>
      <c r="I108" s="287" t="s">
        <v>1770</v>
      </c>
      <c r="J108" s="287">
        <v>50</v>
      </c>
      <c r="K108" s="301"/>
    </row>
    <row r="109" s="1" customFormat="1" ht="15" customHeight="1">
      <c r="B109" s="312"/>
      <c r="C109" s="287" t="s">
        <v>1776</v>
      </c>
      <c r="D109" s="287"/>
      <c r="E109" s="287"/>
      <c r="F109" s="310" t="s">
        <v>1768</v>
      </c>
      <c r="G109" s="287"/>
      <c r="H109" s="287" t="s">
        <v>1808</v>
      </c>
      <c r="I109" s="287" t="s">
        <v>1778</v>
      </c>
      <c r="J109" s="287"/>
      <c r="K109" s="301"/>
    </row>
    <row r="110" s="1" customFormat="1" ht="15" customHeight="1">
      <c r="B110" s="312"/>
      <c r="C110" s="287" t="s">
        <v>1787</v>
      </c>
      <c r="D110" s="287"/>
      <c r="E110" s="287"/>
      <c r="F110" s="310" t="s">
        <v>1774</v>
      </c>
      <c r="G110" s="287"/>
      <c r="H110" s="287" t="s">
        <v>1808</v>
      </c>
      <c r="I110" s="287" t="s">
        <v>1770</v>
      </c>
      <c r="J110" s="287">
        <v>50</v>
      </c>
      <c r="K110" s="301"/>
    </row>
    <row r="111" s="1" customFormat="1" ht="15" customHeight="1">
      <c r="B111" s="312"/>
      <c r="C111" s="287" t="s">
        <v>1795</v>
      </c>
      <c r="D111" s="287"/>
      <c r="E111" s="287"/>
      <c r="F111" s="310" t="s">
        <v>1774</v>
      </c>
      <c r="G111" s="287"/>
      <c r="H111" s="287" t="s">
        <v>1808</v>
      </c>
      <c r="I111" s="287" t="s">
        <v>1770</v>
      </c>
      <c r="J111" s="287">
        <v>50</v>
      </c>
      <c r="K111" s="301"/>
    </row>
    <row r="112" s="1" customFormat="1" ht="15" customHeight="1">
      <c r="B112" s="312"/>
      <c r="C112" s="287" t="s">
        <v>1793</v>
      </c>
      <c r="D112" s="287"/>
      <c r="E112" s="287"/>
      <c r="F112" s="310" t="s">
        <v>1774</v>
      </c>
      <c r="G112" s="287"/>
      <c r="H112" s="287" t="s">
        <v>1808</v>
      </c>
      <c r="I112" s="287" t="s">
        <v>1770</v>
      </c>
      <c r="J112" s="287">
        <v>50</v>
      </c>
      <c r="K112" s="301"/>
    </row>
    <row r="113" s="1" customFormat="1" ht="15" customHeight="1">
      <c r="B113" s="312"/>
      <c r="C113" s="287" t="s">
        <v>53</v>
      </c>
      <c r="D113" s="287"/>
      <c r="E113" s="287"/>
      <c r="F113" s="310" t="s">
        <v>1768</v>
      </c>
      <c r="G113" s="287"/>
      <c r="H113" s="287" t="s">
        <v>1809</v>
      </c>
      <c r="I113" s="287" t="s">
        <v>1770</v>
      </c>
      <c r="J113" s="287">
        <v>20</v>
      </c>
      <c r="K113" s="301"/>
    </row>
    <row r="114" s="1" customFormat="1" ht="15" customHeight="1">
      <c r="B114" s="312"/>
      <c r="C114" s="287" t="s">
        <v>1810</v>
      </c>
      <c r="D114" s="287"/>
      <c r="E114" s="287"/>
      <c r="F114" s="310" t="s">
        <v>1768</v>
      </c>
      <c r="G114" s="287"/>
      <c r="H114" s="287" t="s">
        <v>1811</v>
      </c>
      <c r="I114" s="287" t="s">
        <v>1770</v>
      </c>
      <c r="J114" s="287">
        <v>120</v>
      </c>
      <c r="K114" s="301"/>
    </row>
    <row r="115" s="1" customFormat="1" ht="15" customHeight="1">
      <c r="B115" s="312"/>
      <c r="C115" s="287" t="s">
        <v>38</v>
      </c>
      <c r="D115" s="287"/>
      <c r="E115" s="287"/>
      <c r="F115" s="310" t="s">
        <v>1768</v>
      </c>
      <c r="G115" s="287"/>
      <c r="H115" s="287" t="s">
        <v>1812</v>
      </c>
      <c r="I115" s="287" t="s">
        <v>1803</v>
      </c>
      <c r="J115" s="287"/>
      <c r="K115" s="301"/>
    </row>
    <row r="116" s="1" customFormat="1" ht="15" customHeight="1">
      <c r="B116" s="312"/>
      <c r="C116" s="287" t="s">
        <v>48</v>
      </c>
      <c r="D116" s="287"/>
      <c r="E116" s="287"/>
      <c r="F116" s="310" t="s">
        <v>1768</v>
      </c>
      <c r="G116" s="287"/>
      <c r="H116" s="287" t="s">
        <v>1813</v>
      </c>
      <c r="I116" s="287" t="s">
        <v>1803</v>
      </c>
      <c r="J116" s="287"/>
      <c r="K116" s="301"/>
    </row>
    <row r="117" s="1" customFormat="1" ht="15" customHeight="1">
      <c r="B117" s="312"/>
      <c r="C117" s="287" t="s">
        <v>57</v>
      </c>
      <c r="D117" s="287"/>
      <c r="E117" s="287"/>
      <c r="F117" s="310" t="s">
        <v>1768</v>
      </c>
      <c r="G117" s="287"/>
      <c r="H117" s="287" t="s">
        <v>1814</v>
      </c>
      <c r="I117" s="287" t="s">
        <v>1815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1816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1762</v>
      </c>
      <c r="D123" s="302"/>
      <c r="E123" s="302"/>
      <c r="F123" s="302" t="s">
        <v>1763</v>
      </c>
      <c r="G123" s="303"/>
      <c r="H123" s="302" t="s">
        <v>54</v>
      </c>
      <c r="I123" s="302" t="s">
        <v>57</v>
      </c>
      <c r="J123" s="302" t="s">
        <v>1764</v>
      </c>
      <c r="K123" s="331"/>
    </row>
    <row r="124" s="1" customFormat="1" ht="17.25" customHeight="1">
      <c r="B124" s="330"/>
      <c r="C124" s="304" t="s">
        <v>1765</v>
      </c>
      <c r="D124" s="304"/>
      <c r="E124" s="304"/>
      <c r="F124" s="305" t="s">
        <v>1766</v>
      </c>
      <c r="G124" s="306"/>
      <c r="H124" s="304"/>
      <c r="I124" s="304"/>
      <c r="J124" s="304" t="s">
        <v>1767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1771</v>
      </c>
      <c r="D126" s="309"/>
      <c r="E126" s="309"/>
      <c r="F126" s="310" t="s">
        <v>1768</v>
      </c>
      <c r="G126" s="287"/>
      <c r="H126" s="287" t="s">
        <v>1808</v>
      </c>
      <c r="I126" s="287" t="s">
        <v>1770</v>
      </c>
      <c r="J126" s="287">
        <v>120</v>
      </c>
      <c r="K126" s="335"/>
    </row>
    <row r="127" s="1" customFormat="1" ht="15" customHeight="1">
      <c r="B127" s="332"/>
      <c r="C127" s="287" t="s">
        <v>1817</v>
      </c>
      <c r="D127" s="287"/>
      <c r="E127" s="287"/>
      <c r="F127" s="310" t="s">
        <v>1768</v>
      </c>
      <c r="G127" s="287"/>
      <c r="H127" s="287" t="s">
        <v>1818</v>
      </c>
      <c r="I127" s="287" t="s">
        <v>1770</v>
      </c>
      <c r="J127" s="287" t="s">
        <v>1819</v>
      </c>
      <c r="K127" s="335"/>
    </row>
    <row r="128" s="1" customFormat="1" ht="15" customHeight="1">
      <c r="B128" s="332"/>
      <c r="C128" s="287" t="s">
        <v>85</v>
      </c>
      <c r="D128" s="287"/>
      <c r="E128" s="287"/>
      <c r="F128" s="310" t="s">
        <v>1768</v>
      </c>
      <c r="G128" s="287"/>
      <c r="H128" s="287" t="s">
        <v>1820</v>
      </c>
      <c r="I128" s="287" t="s">
        <v>1770</v>
      </c>
      <c r="J128" s="287" t="s">
        <v>1819</v>
      </c>
      <c r="K128" s="335"/>
    </row>
    <row r="129" s="1" customFormat="1" ht="15" customHeight="1">
      <c r="B129" s="332"/>
      <c r="C129" s="287" t="s">
        <v>1779</v>
      </c>
      <c r="D129" s="287"/>
      <c r="E129" s="287"/>
      <c r="F129" s="310" t="s">
        <v>1774</v>
      </c>
      <c r="G129" s="287"/>
      <c r="H129" s="287" t="s">
        <v>1780</v>
      </c>
      <c r="I129" s="287" t="s">
        <v>1770</v>
      </c>
      <c r="J129" s="287">
        <v>15</v>
      </c>
      <c r="K129" s="335"/>
    </row>
    <row r="130" s="1" customFormat="1" ht="15" customHeight="1">
      <c r="B130" s="332"/>
      <c r="C130" s="313" t="s">
        <v>1781</v>
      </c>
      <c r="D130" s="313"/>
      <c r="E130" s="313"/>
      <c r="F130" s="314" t="s">
        <v>1774</v>
      </c>
      <c r="G130" s="313"/>
      <c r="H130" s="313" t="s">
        <v>1782</v>
      </c>
      <c r="I130" s="313" t="s">
        <v>1770</v>
      </c>
      <c r="J130" s="313">
        <v>15</v>
      </c>
      <c r="K130" s="335"/>
    </row>
    <row r="131" s="1" customFormat="1" ht="15" customHeight="1">
      <c r="B131" s="332"/>
      <c r="C131" s="313" t="s">
        <v>1783</v>
      </c>
      <c r="D131" s="313"/>
      <c r="E131" s="313"/>
      <c r="F131" s="314" t="s">
        <v>1774</v>
      </c>
      <c r="G131" s="313"/>
      <c r="H131" s="313" t="s">
        <v>1784</v>
      </c>
      <c r="I131" s="313" t="s">
        <v>1770</v>
      </c>
      <c r="J131" s="313">
        <v>20</v>
      </c>
      <c r="K131" s="335"/>
    </row>
    <row r="132" s="1" customFormat="1" ht="15" customHeight="1">
      <c r="B132" s="332"/>
      <c r="C132" s="313" t="s">
        <v>1785</v>
      </c>
      <c r="D132" s="313"/>
      <c r="E132" s="313"/>
      <c r="F132" s="314" t="s">
        <v>1774</v>
      </c>
      <c r="G132" s="313"/>
      <c r="H132" s="313" t="s">
        <v>1786</v>
      </c>
      <c r="I132" s="313" t="s">
        <v>1770</v>
      </c>
      <c r="J132" s="313">
        <v>20</v>
      </c>
      <c r="K132" s="335"/>
    </row>
    <row r="133" s="1" customFormat="1" ht="15" customHeight="1">
      <c r="B133" s="332"/>
      <c r="C133" s="287" t="s">
        <v>1773</v>
      </c>
      <c r="D133" s="287"/>
      <c r="E133" s="287"/>
      <c r="F133" s="310" t="s">
        <v>1774</v>
      </c>
      <c r="G133" s="287"/>
      <c r="H133" s="287" t="s">
        <v>1808</v>
      </c>
      <c r="I133" s="287" t="s">
        <v>1770</v>
      </c>
      <c r="J133" s="287">
        <v>50</v>
      </c>
      <c r="K133" s="335"/>
    </row>
    <row r="134" s="1" customFormat="1" ht="15" customHeight="1">
      <c r="B134" s="332"/>
      <c r="C134" s="287" t="s">
        <v>1787</v>
      </c>
      <c r="D134" s="287"/>
      <c r="E134" s="287"/>
      <c r="F134" s="310" t="s">
        <v>1774</v>
      </c>
      <c r="G134" s="287"/>
      <c r="H134" s="287" t="s">
        <v>1808</v>
      </c>
      <c r="I134" s="287" t="s">
        <v>1770</v>
      </c>
      <c r="J134" s="287">
        <v>50</v>
      </c>
      <c r="K134" s="335"/>
    </row>
    <row r="135" s="1" customFormat="1" ht="15" customHeight="1">
      <c r="B135" s="332"/>
      <c r="C135" s="287" t="s">
        <v>1793</v>
      </c>
      <c r="D135" s="287"/>
      <c r="E135" s="287"/>
      <c r="F135" s="310" t="s">
        <v>1774</v>
      </c>
      <c r="G135" s="287"/>
      <c r="H135" s="287" t="s">
        <v>1808</v>
      </c>
      <c r="I135" s="287" t="s">
        <v>1770</v>
      </c>
      <c r="J135" s="287">
        <v>50</v>
      </c>
      <c r="K135" s="335"/>
    </row>
    <row r="136" s="1" customFormat="1" ht="15" customHeight="1">
      <c r="B136" s="332"/>
      <c r="C136" s="287" t="s">
        <v>1795</v>
      </c>
      <c r="D136" s="287"/>
      <c r="E136" s="287"/>
      <c r="F136" s="310" t="s">
        <v>1774</v>
      </c>
      <c r="G136" s="287"/>
      <c r="H136" s="287" t="s">
        <v>1808</v>
      </c>
      <c r="I136" s="287" t="s">
        <v>1770</v>
      </c>
      <c r="J136" s="287">
        <v>50</v>
      </c>
      <c r="K136" s="335"/>
    </row>
    <row r="137" s="1" customFormat="1" ht="15" customHeight="1">
      <c r="B137" s="332"/>
      <c r="C137" s="287" t="s">
        <v>1796</v>
      </c>
      <c r="D137" s="287"/>
      <c r="E137" s="287"/>
      <c r="F137" s="310" t="s">
        <v>1774</v>
      </c>
      <c r="G137" s="287"/>
      <c r="H137" s="287" t="s">
        <v>1821</v>
      </c>
      <c r="I137" s="287" t="s">
        <v>1770</v>
      </c>
      <c r="J137" s="287">
        <v>255</v>
      </c>
      <c r="K137" s="335"/>
    </row>
    <row r="138" s="1" customFormat="1" ht="15" customHeight="1">
      <c r="B138" s="332"/>
      <c r="C138" s="287" t="s">
        <v>1798</v>
      </c>
      <c r="D138" s="287"/>
      <c r="E138" s="287"/>
      <c r="F138" s="310" t="s">
        <v>1768</v>
      </c>
      <c r="G138" s="287"/>
      <c r="H138" s="287" t="s">
        <v>1822</v>
      </c>
      <c r="I138" s="287" t="s">
        <v>1800</v>
      </c>
      <c r="J138" s="287"/>
      <c r="K138" s="335"/>
    </row>
    <row r="139" s="1" customFormat="1" ht="15" customHeight="1">
      <c r="B139" s="332"/>
      <c r="C139" s="287" t="s">
        <v>1801</v>
      </c>
      <c r="D139" s="287"/>
      <c r="E139" s="287"/>
      <c r="F139" s="310" t="s">
        <v>1768</v>
      </c>
      <c r="G139" s="287"/>
      <c r="H139" s="287" t="s">
        <v>1823</v>
      </c>
      <c r="I139" s="287" t="s">
        <v>1803</v>
      </c>
      <c r="J139" s="287"/>
      <c r="K139" s="335"/>
    </row>
    <row r="140" s="1" customFormat="1" ht="15" customHeight="1">
      <c r="B140" s="332"/>
      <c r="C140" s="287" t="s">
        <v>1804</v>
      </c>
      <c r="D140" s="287"/>
      <c r="E140" s="287"/>
      <c r="F140" s="310" t="s">
        <v>1768</v>
      </c>
      <c r="G140" s="287"/>
      <c r="H140" s="287" t="s">
        <v>1804</v>
      </c>
      <c r="I140" s="287" t="s">
        <v>1803</v>
      </c>
      <c r="J140" s="287"/>
      <c r="K140" s="335"/>
    </row>
    <row r="141" s="1" customFormat="1" ht="15" customHeight="1">
      <c r="B141" s="332"/>
      <c r="C141" s="287" t="s">
        <v>38</v>
      </c>
      <c r="D141" s="287"/>
      <c r="E141" s="287"/>
      <c r="F141" s="310" t="s">
        <v>1768</v>
      </c>
      <c r="G141" s="287"/>
      <c r="H141" s="287" t="s">
        <v>1824</v>
      </c>
      <c r="I141" s="287" t="s">
        <v>1803</v>
      </c>
      <c r="J141" s="287"/>
      <c r="K141" s="335"/>
    </row>
    <row r="142" s="1" customFormat="1" ht="15" customHeight="1">
      <c r="B142" s="332"/>
      <c r="C142" s="287" t="s">
        <v>1825</v>
      </c>
      <c r="D142" s="287"/>
      <c r="E142" s="287"/>
      <c r="F142" s="310" t="s">
        <v>1768</v>
      </c>
      <c r="G142" s="287"/>
      <c r="H142" s="287" t="s">
        <v>1826</v>
      </c>
      <c r="I142" s="287" t="s">
        <v>1803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1827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1762</v>
      </c>
      <c r="D148" s="302"/>
      <c r="E148" s="302"/>
      <c r="F148" s="302" t="s">
        <v>1763</v>
      </c>
      <c r="G148" s="303"/>
      <c r="H148" s="302" t="s">
        <v>54</v>
      </c>
      <c r="I148" s="302" t="s">
        <v>57</v>
      </c>
      <c r="J148" s="302" t="s">
        <v>1764</v>
      </c>
      <c r="K148" s="301"/>
    </row>
    <row r="149" s="1" customFormat="1" ht="17.25" customHeight="1">
      <c r="B149" s="299"/>
      <c r="C149" s="304" t="s">
        <v>1765</v>
      </c>
      <c r="D149" s="304"/>
      <c r="E149" s="304"/>
      <c r="F149" s="305" t="s">
        <v>1766</v>
      </c>
      <c r="G149" s="306"/>
      <c r="H149" s="304"/>
      <c r="I149" s="304"/>
      <c r="J149" s="304" t="s">
        <v>1767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1771</v>
      </c>
      <c r="D151" s="287"/>
      <c r="E151" s="287"/>
      <c r="F151" s="340" t="s">
        <v>1768</v>
      </c>
      <c r="G151" s="287"/>
      <c r="H151" s="339" t="s">
        <v>1808</v>
      </c>
      <c r="I151" s="339" t="s">
        <v>1770</v>
      </c>
      <c r="J151" s="339">
        <v>120</v>
      </c>
      <c r="K151" s="335"/>
    </row>
    <row r="152" s="1" customFormat="1" ht="15" customHeight="1">
      <c r="B152" s="312"/>
      <c r="C152" s="339" t="s">
        <v>1817</v>
      </c>
      <c r="D152" s="287"/>
      <c r="E152" s="287"/>
      <c r="F152" s="340" t="s">
        <v>1768</v>
      </c>
      <c r="G152" s="287"/>
      <c r="H152" s="339" t="s">
        <v>1828</v>
      </c>
      <c r="I152" s="339" t="s">
        <v>1770</v>
      </c>
      <c r="J152" s="339" t="s">
        <v>1819</v>
      </c>
      <c r="K152" s="335"/>
    </row>
    <row r="153" s="1" customFormat="1" ht="15" customHeight="1">
      <c r="B153" s="312"/>
      <c r="C153" s="339" t="s">
        <v>85</v>
      </c>
      <c r="D153" s="287"/>
      <c r="E153" s="287"/>
      <c r="F153" s="340" t="s">
        <v>1768</v>
      </c>
      <c r="G153" s="287"/>
      <c r="H153" s="339" t="s">
        <v>1829</v>
      </c>
      <c r="I153" s="339" t="s">
        <v>1770</v>
      </c>
      <c r="J153" s="339" t="s">
        <v>1819</v>
      </c>
      <c r="K153" s="335"/>
    </row>
    <row r="154" s="1" customFormat="1" ht="15" customHeight="1">
      <c r="B154" s="312"/>
      <c r="C154" s="339" t="s">
        <v>1773</v>
      </c>
      <c r="D154" s="287"/>
      <c r="E154" s="287"/>
      <c r="F154" s="340" t="s">
        <v>1774</v>
      </c>
      <c r="G154" s="287"/>
      <c r="H154" s="339" t="s">
        <v>1808</v>
      </c>
      <c r="I154" s="339" t="s">
        <v>1770</v>
      </c>
      <c r="J154" s="339">
        <v>50</v>
      </c>
      <c r="K154" s="335"/>
    </row>
    <row r="155" s="1" customFormat="1" ht="15" customHeight="1">
      <c r="B155" s="312"/>
      <c r="C155" s="339" t="s">
        <v>1776</v>
      </c>
      <c r="D155" s="287"/>
      <c r="E155" s="287"/>
      <c r="F155" s="340" t="s">
        <v>1768</v>
      </c>
      <c r="G155" s="287"/>
      <c r="H155" s="339" t="s">
        <v>1808</v>
      </c>
      <c r="I155" s="339" t="s">
        <v>1778</v>
      </c>
      <c r="J155" s="339"/>
      <c r="K155" s="335"/>
    </row>
    <row r="156" s="1" customFormat="1" ht="15" customHeight="1">
      <c r="B156" s="312"/>
      <c r="C156" s="339" t="s">
        <v>1787</v>
      </c>
      <c r="D156" s="287"/>
      <c r="E156" s="287"/>
      <c r="F156" s="340" t="s">
        <v>1774</v>
      </c>
      <c r="G156" s="287"/>
      <c r="H156" s="339" t="s">
        <v>1808</v>
      </c>
      <c r="I156" s="339" t="s">
        <v>1770</v>
      </c>
      <c r="J156" s="339">
        <v>50</v>
      </c>
      <c r="K156" s="335"/>
    </row>
    <row r="157" s="1" customFormat="1" ht="15" customHeight="1">
      <c r="B157" s="312"/>
      <c r="C157" s="339" t="s">
        <v>1795</v>
      </c>
      <c r="D157" s="287"/>
      <c r="E157" s="287"/>
      <c r="F157" s="340" t="s">
        <v>1774</v>
      </c>
      <c r="G157" s="287"/>
      <c r="H157" s="339" t="s">
        <v>1808</v>
      </c>
      <c r="I157" s="339" t="s">
        <v>1770</v>
      </c>
      <c r="J157" s="339">
        <v>50</v>
      </c>
      <c r="K157" s="335"/>
    </row>
    <row r="158" s="1" customFormat="1" ht="15" customHeight="1">
      <c r="B158" s="312"/>
      <c r="C158" s="339" t="s">
        <v>1793</v>
      </c>
      <c r="D158" s="287"/>
      <c r="E158" s="287"/>
      <c r="F158" s="340" t="s">
        <v>1774</v>
      </c>
      <c r="G158" s="287"/>
      <c r="H158" s="339" t="s">
        <v>1808</v>
      </c>
      <c r="I158" s="339" t="s">
        <v>1770</v>
      </c>
      <c r="J158" s="339">
        <v>50</v>
      </c>
      <c r="K158" s="335"/>
    </row>
    <row r="159" s="1" customFormat="1" ht="15" customHeight="1">
      <c r="B159" s="312"/>
      <c r="C159" s="339" t="s">
        <v>112</v>
      </c>
      <c r="D159" s="287"/>
      <c r="E159" s="287"/>
      <c r="F159" s="340" t="s">
        <v>1768</v>
      </c>
      <c r="G159" s="287"/>
      <c r="H159" s="339" t="s">
        <v>1830</v>
      </c>
      <c r="I159" s="339" t="s">
        <v>1770</v>
      </c>
      <c r="J159" s="339" t="s">
        <v>1831</v>
      </c>
      <c r="K159" s="335"/>
    </row>
    <row r="160" s="1" customFormat="1" ht="15" customHeight="1">
      <c r="B160" s="312"/>
      <c r="C160" s="339" t="s">
        <v>1832</v>
      </c>
      <c r="D160" s="287"/>
      <c r="E160" s="287"/>
      <c r="F160" s="340" t="s">
        <v>1768</v>
      </c>
      <c r="G160" s="287"/>
      <c r="H160" s="339" t="s">
        <v>1833</v>
      </c>
      <c r="I160" s="339" t="s">
        <v>1803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1834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1762</v>
      </c>
      <c r="D166" s="302"/>
      <c r="E166" s="302"/>
      <c r="F166" s="302" t="s">
        <v>1763</v>
      </c>
      <c r="G166" s="344"/>
      <c r="H166" s="345" t="s">
        <v>54</v>
      </c>
      <c r="I166" s="345" t="s">
        <v>57</v>
      </c>
      <c r="J166" s="302" t="s">
        <v>1764</v>
      </c>
      <c r="K166" s="279"/>
    </row>
    <row r="167" s="1" customFormat="1" ht="17.25" customHeight="1">
      <c r="B167" s="280"/>
      <c r="C167" s="304" t="s">
        <v>1765</v>
      </c>
      <c r="D167" s="304"/>
      <c r="E167" s="304"/>
      <c r="F167" s="305" t="s">
        <v>1766</v>
      </c>
      <c r="G167" s="346"/>
      <c r="H167" s="347"/>
      <c r="I167" s="347"/>
      <c r="J167" s="304" t="s">
        <v>1767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1771</v>
      </c>
      <c r="D169" s="287"/>
      <c r="E169" s="287"/>
      <c r="F169" s="310" t="s">
        <v>1768</v>
      </c>
      <c r="G169" s="287"/>
      <c r="H169" s="287" t="s">
        <v>1808</v>
      </c>
      <c r="I169" s="287" t="s">
        <v>1770</v>
      </c>
      <c r="J169" s="287">
        <v>120</v>
      </c>
      <c r="K169" s="335"/>
    </row>
    <row r="170" s="1" customFormat="1" ht="15" customHeight="1">
      <c r="B170" s="312"/>
      <c r="C170" s="287" t="s">
        <v>1817</v>
      </c>
      <c r="D170" s="287"/>
      <c r="E170" s="287"/>
      <c r="F170" s="310" t="s">
        <v>1768</v>
      </c>
      <c r="G170" s="287"/>
      <c r="H170" s="287" t="s">
        <v>1818</v>
      </c>
      <c r="I170" s="287" t="s">
        <v>1770</v>
      </c>
      <c r="J170" s="287" t="s">
        <v>1819</v>
      </c>
      <c r="K170" s="335"/>
    </row>
    <row r="171" s="1" customFormat="1" ht="15" customHeight="1">
      <c r="B171" s="312"/>
      <c r="C171" s="287" t="s">
        <v>85</v>
      </c>
      <c r="D171" s="287"/>
      <c r="E171" s="287"/>
      <c r="F171" s="310" t="s">
        <v>1768</v>
      </c>
      <c r="G171" s="287"/>
      <c r="H171" s="287" t="s">
        <v>1835</v>
      </c>
      <c r="I171" s="287" t="s">
        <v>1770</v>
      </c>
      <c r="J171" s="287" t="s">
        <v>1819</v>
      </c>
      <c r="K171" s="335"/>
    </row>
    <row r="172" s="1" customFormat="1" ht="15" customHeight="1">
      <c r="B172" s="312"/>
      <c r="C172" s="287" t="s">
        <v>1773</v>
      </c>
      <c r="D172" s="287"/>
      <c r="E172" s="287"/>
      <c r="F172" s="310" t="s">
        <v>1774</v>
      </c>
      <c r="G172" s="287"/>
      <c r="H172" s="287" t="s">
        <v>1835</v>
      </c>
      <c r="I172" s="287" t="s">
        <v>1770</v>
      </c>
      <c r="J172" s="287">
        <v>50</v>
      </c>
      <c r="K172" s="335"/>
    </row>
    <row r="173" s="1" customFormat="1" ht="15" customHeight="1">
      <c r="B173" s="312"/>
      <c r="C173" s="287" t="s">
        <v>1776</v>
      </c>
      <c r="D173" s="287"/>
      <c r="E173" s="287"/>
      <c r="F173" s="310" t="s">
        <v>1768</v>
      </c>
      <c r="G173" s="287"/>
      <c r="H173" s="287" t="s">
        <v>1835</v>
      </c>
      <c r="I173" s="287" t="s">
        <v>1778</v>
      </c>
      <c r="J173" s="287"/>
      <c r="K173" s="335"/>
    </row>
    <row r="174" s="1" customFormat="1" ht="15" customHeight="1">
      <c r="B174" s="312"/>
      <c r="C174" s="287" t="s">
        <v>1787</v>
      </c>
      <c r="D174" s="287"/>
      <c r="E174" s="287"/>
      <c r="F174" s="310" t="s">
        <v>1774</v>
      </c>
      <c r="G174" s="287"/>
      <c r="H174" s="287" t="s">
        <v>1835</v>
      </c>
      <c r="I174" s="287" t="s">
        <v>1770</v>
      </c>
      <c r="J174" s="287">
        <v>50</v>
      </c>
      <c r="K174" s="335"/>
    </row>
    <row r="175" s="1" customFormat="1" ht="15" customHeight="1">
      <c r="B175" s="312"/>
      <c r="C175" s="287" t="s">
        <v>1795</v>
      </c>
      <c r="D175" s="287"/>
      <c r="E175" s="287"/>
      <c r="F175" s="310" t="s">
        <v>1774</v>
      </c>
      <c r="G175" s="287"/>
      <c r="H175" s="287" t="s">
        <v>1835</v>
      </c>
      <c r="I175" s="287" t="s">
        <v>1770</v>
      </c>
      <c r="J175" s="287">
        <v>50</v>
      </c>
      <c r="K175" s="335"/>
    </row>
    <row r="176" s="1" customFormat="1" ht="15" customHeight="1">
      <c r="B176" s="312"/>
      <c r="C176" s="287" t="s">
        <v>1793</v>
      </c>
      <c r="D176" s="287"/>
      <c r="E176" s="287"/>
      <c r="F176" s="310" t="s">
        <v>1774</v>
      </c>
      <c r="G176" s="287"/>
      <c r="H176" s="287" t="s">
        <v>1835</v>
      </c>
      <c r="I176" s="287" t="s">
        <v>1770</v>
      </c>
      <c r="J176" s="287">
        <v>50</v>
      </c>
      <c r="K176" s="335"/>
    </row>
    <row r="177" s="1" customFormat="1" ht="15" customHeight="1">
      <c r="B177" s="312"/>
      <c r="C177" s="287" t="s">
        <v>139</v>
      </c>
      <c r="D177" s="287"/>
      <c r="E177" s="287"/>
      <c r="F177" s="310" t="s">
        <v>1768</v>
      </c>
      <c r="G177" s="287"/>
      <c r="H177" s="287" t="s">
        <v>1836</v>
      </c>
      <c r="I177" s="287" t="s">
        <v>1837</v>
      </c>
      <c r="J177" s="287"/>
      <c r="K177" s="335"/>
    </row>
    <row r="178" s="1" customFormat="1" ht="15" customHeight="1">
      <c r="B178" s="312"/>
      <c r="C178" s="287" t="s">
        <v>57</v>
      </c>
      <c r="D178" s="287"/>
      <c r="E178" s="287"/>
      <c r="F178" s="310" t="s">
        <v>1768</v>
      </c>
      <c r="G178" s="287"/>
      <c r="H178" s="287" t="s">
        <v>1838</v>
      </c>
      <c r="I178" s="287" t="s">
        <v>1839</v>
      </c>
      <c r="J178" s="287">
        <v>1</v>
      </c>
      <c r="K178" s="335"/>
    </row>
    <row r="179" s="1" customFormat="1" ht="15" customHeight="1">
      <c r="B179" s="312"/>
      <c r="C179" s="287" t="s">
        <v>53</v>
      </c>
      <c r="D179" s="287"/>
      <c r="E179" s="287"/>
      <c r="F179" s="310" t="s">
        <v>1768</v>
      </c>
      <c r="G179" s="287"/>
      <c r="H179" s="287" t="s">
        <v>1840</v>
      </c>
      <c r="I179" s="287" t="s">
        <v>1770</v>
      </c>
      <c r="J179" s="287">
        <v>20</v>
      </c>
      <c r="K179" s="335"/>
    </row>
    <row r="180" s="1" customFormat="1" ht="15" customHeight="1">
      <c r="B180" s="312"/>
      <c r="C180" s="287" t="s">
        <v>54</v>
      </c>
      <c r="D180" s="287"/>
      <c r="E180" s="287"/>
      <c r="F180" s="310" t="s">
        <v>1768</v>
      </c>
      <c r="G180" s="287"/>
      <c r="H180" s="287" t="s">
        <v>1841</v>
      </c>
      <c r="I180" s="287" t="s">
        <v>1770</v>
      </c>
      <c r="J180" s="287">
        <v>255</v>
      </c>
      <c r="K180" s="335"/>
    </row>
    <row r="181" s="1" customFormat="1" ht="15" customHeight="1">
      <c r="B181" s="312"/>
      <c r="C181" s="287" t="s">
        <v>140</v>
      </c>
      <c r="D181" s="287"/>
      <c r="E181" s="287"/>
      <c r="F181" s="310" t="s">
        <v>1768</v>
      </c>
      <c r="G181" s="287"/>
      <c r="H181" s="287" t="s">
        <v>1732</v>
      </c>
      <c r="I181" s="287" t="s">
        <v>1770</v>
      </c>
      <c r="J181" s="287">
        <v>10</v>
      </c>
      <c r="K181" s="335"/>
    </row>
    <row r="182" s="1" customFormat="1" ht="15" customHeight="1">
      <c r="B182" s="312"/>
      <c r="C182" s="287" t="s">
        <v>141</v>
      </c>
      <c r="D182" s="287"/>
      <c r="E182" s="287"/>
      <c r="F182" s="310" t="s">
        <v>1768</v>
      </c>
      <c r="G182" s="287"/>
      <c r="H182" s="287" t="s">
        <v>1842</v>
      </c>
      <c r="I182" s="287" t="s">
        <v>1803</v>
      </c>
      <c r="J182" s="287"/>
      <c r="K182" s="335"/>
    </row>
    <row r="183" s="1" customFormat="1" ht="15" customHeight="1">
      <c r="B183" s="312"/>
      <c r="C183" s="287" t="s">
        <v>1843</v>
      </c>
      <c r="D183" s="287"/>
      <c r="E183" s="287"/>
      <c r="F183" s="310" t="s">
        <v>1768</v>
      </c>
      <c r="G183" s="287"/>
      <c r="H183" s="287" t="s">
        <v>1844</v>
      </c>
      <c r="I183" s="287" t="s">
        <v>1803</v>
      </c>
      <c r="J183" s="287"/>
      <c r="K183" s="335"/>
    </row>
    <row r="184" s="1" customFormat="1" ht="15" customHeight="1">
      <c r="B184" s="312"/>
      <c r="C184" s="287" t="s">
        <v>1832</v>
      </c>
      <c r="D184" s="287"/>
      <c r="E184" s="287"/>
      <c r="F184" s="310" t="s">
        <v>1768</v>
      </c>
      <c r="G184" s="287"/>
      <c r="H184" s="287" t="s">
        <v>1845</v>
      </c>
      <c r="I184" s="287" t="s">
        <v>1803</v>
      </c>
      <c r="J184" s="287"/>
      <c r="K184" s="335"/>
    </row>
    <row r="185" s="1" customFormat="1" ht="15" customHeight="1">
      <c r="B185" s="312"/>
      <c r="C185" s="287" t="s">
        <v>143</v>
      </c>
      <c r="D185" s="287"/>
      <c r="E185" s="287"/>
      <c r="F185" s="310" t="s">
        <v>1774</v>
      </c>
      <c r="G185" s="287"/>
      <c r="H185" s="287" t="s">
        <v>1846</v>
      </c>
      <c r="I185" s="287" t="s">
        <v>1770</v>
      </c>
      <c r="J185" s="287">
        <v>50</v>
      </c>
      <c r="K185" s="335"/>
    </row>
    <row r="186" s="1" customFormat="1" ht="15" customHeight="1">
      <c r="B186" s="312"/>
      <c r="C186" s="287" t="s">
        <v>1847</v>
      </c>
      <c r="D186" s="287"/>
      <c r="E186" s="287"/>
      <c r="F186" s="310" t="s">
        <v>1774</v>
      </c>
      <c r="G186" s="287"/>
      <c r="H186" s="287" t="s">
        <v>1848</v>
      </c>
      <c r="I186" s="287" t="s">
        <v>1849</v>
      </c>
      <c r="J186" s="287"/>
      <c r="K186" s="335"/>
    </row>
    <row r="187" s="1" customFormat="1" ht="15" customHeight="1">
      <c r="B187" s="312"/>
      <c r="C187" s="287" t="s">
        <v>1850</v>
      </c>
      <c r="D187" s="287"/>
      <c r="E187" s="287"/>
      <c r="F187" s="310" t="s">
        <v>1774</v>
      </c>
      <c r="G187" s="287"/>
      <c r="H187" s="287" t="s">
        <v>1851</v>
      </c>
      <c r="I187" s="287" t="s">
        <v>1849</v>
      </c>
      <c r="J187" s="287"/>
      <c r="K187" s="335"/>
    </row>
    <row r="188" s="1" customFormat="1" ht="15" customHeight="1">
      <c r="B188" s="312"/>
      <c r="C188" s="287" t="s">
        <v>1852</v>
      </c>
      <c r="D188" s="287"/>
      <c r="E188" s="287"/>
      <c r="F188" s="310" t="s">
        <v>1774</v>
      </c>
      <c r="G188" s="287"/>
      <c r="H188" s="287" t="s">
        <v>1853</v>
      </c>
      <c r="I188" s="287" t="s">
        <v>1849</v>
      </c>
      <c r="J188" s="287"/>
      <c r="K188" s="335"/>
    </row>
    <row r="189" s="1" customFormat="1" ht="15" customHeight="1">
      <c r="B189" s="312"/>
      <c r="C189" s="348" t="s">
        <v>1854</v>
      </c>
      <c r="D189" s="287"/>
      <c r="E189" s="287"/>
      <c r="F189" s="310" t="s">
        <v>1774</v>
      </c>
      <c r="G189" s="287"/>
      <c r="H189" s="287" t="s">
        <v>1855</v>
      </c>
      <c r="I189" s="287" t="s">
        <v>1856</v>
      </c>
      <c r="J189" s="349" t="s">
        <v>1857</v>
      </c>
      <c r="K189" s="335"/>
    </row>
    <row r="190" s="16" customFormat="1" ht="15" customHeight="1">
      <c r="B190" s="350"/>
      <c r="C190" s="351" t="s">
        <v>1858</v>
      </c>
      <c r="D190" s="352"/>
      <c r="E190" s="352"/>
      <c r="F190" s="353" t="s">
        <v>1774</v>
      </c>
      <c r="G190" s="352"/>
      <c r="H190" s="352" t="s">
        <v>1859</v>
      </c>
      <c r="I190" s="352" t="s">
        <v>1856</v>
      </c>
      <c r="J190" s="354" t="s">
        <v>1857</v>
      </c>
      <c r="K190" s="355"/>
    </row>
    <row r="191" s="1" customFormat="1" ht="15" customHeight="1">
      <c r="B191" s="312"/>
      <c r="C191" s="348" t="s">
        <v>42</v>
      </c>
      <c r="D191" s="287"/>
      <c r="E191" s="287"/>
      <c r="F191" s="310" t="s">
        <v>1768</v>
      </c>
      <c r="G191" s="287"/>
      <c r="H191" s="284" t="s">
        <v>1860</v>
      </c>
      <c r="I191" s="287" t="s">
        <v>1861</v>
      </c>
      <c r="J191" s="287"/>
      <c r="K191" s="335"/>
    </row>
    <row r="192" s="1" customFormat="1" ht="15" customHeight="1">
      <c r="B192" s="312"/>
      <c r="C192" s="348" t="s">
        <v>1862</v>
      </c>
      <c r="D192" s="287"/>
      <c r="E192" s="287"/>
      <c r="F192" s="310" t="s">
        <v>1768</v>
      </c>
      <c r="G192" s="287"/>
      <c r="H192" s="287" t="s">
        <v>1863</v>
      </c>
      <c r="I192" s="287" t="s">
        <v>1803</v>
      </c>
      <c r="J192" s="287"/>
      <c r="K192" s="335"/>
    </row>
    <row r="193" s="1" customFormat="1" ht="15" customHeight="1">
      <c r="B193" s="312"/>
      <c r="C193" s="348" t="s">
        <v>1864</v>
      </c>
      <c r="D193" s="287"/>
      <c r="E193" s="287"/>
      <c r="F193" s="310" t="s">
        <v>1768</v>
      </c>
      <c r="G193" s="287"/>
      <c r="H193" s="287" t="s">
        <v>1865</v>
      </c>
      <c r="I193" s="287" t="s">
        <v>1803</v>
      </c>
      <c r="J193" s="287"/>
      <c r="K193" s="335"/>
    </row>
    <row r="194" s="1" customFormat="1" ht="15" customHeight="1">
      <c r="B194" s="312"/>
      <c r="C194" s="348" t="s">
        <v>1866</v>
      </c>
      <c r="D194" s="287"/>
      <c r="E194" s="287"/>
      <c r="F194" s="310" t="s">
        <v>1774</v>
      </c>
      <c r="G194" s="287"/>
      <c r="H194" s="287" t="s">
        <v>1867</v>
      </c>
      <c r="I194" s="287" t="s">
        <v>1803</v>
      </c>
      <c r="J194" s="287"/>
      <c r="K194" s="335"/>
    </row>
    <row r="195" s="1" customFormat="1" ht="15" customHeight="1">
      <c r="B195" s="341"/>
      <c r="C195" s="356"/>
      <c r="D195" s="321"/>
      <c r="E195" s="321"/>
      <c r="F195" s="321"/>
      <c r="G195" s="321"/>
      <c r="H195" s="321"/>
      <c r="I195" s="321"/>
      <c r="J195" s="321"/>
      <c r="K195" s="342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323"/>
      <c r="C197" s="333"/>
      <c r="D197" s="333"/>
      <c r="E197" s="333"/>
      <c r="F197" s="343"/>
      <c r="G197" s="333"/>
      <c r="H197" s="333"/>
      <c r="I197" s="333"/>
      <c r="J197" s="333"/>
      <c r="K197" s="323"/>
    </row>
    <row r="198" s="1" customFormat="1" ht="18.75" customHeight="1">
      <c r="B198" s="295"/>
      <c r="C198" s="295"/>
      <c r="D198" s="295"/>
      <c r="E198" s="295"/>
      <c r="F198" s="295"/>
      <c r="G198" s="295"/>
      <c r="H198" s="295"/>
      <c r="I198" s="295"/>
      <c r="J198" s="295"/>
      <c r="K198" s="295"/>
    </row>
    <row r="199" s="1" customFormat="1" ht="13.5">
      <c r="B199" s="274"/>
      <c r="C199" s="275"/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1">
      <c r="B200" s="277"/>
      <c r="C200" s="278" t="s">
        <v>1868</v>
      </c>
      <c r="D200" s="278"/>
      <c r="E200" s="278"/>
      <c r="F200" s="278"/>
      <c r="G200" s="278"/>
      <c r="H200" s="278"/>
      <c r="I200" s="278"/>
      <c r="J200" s="278"/>
      <c r="K200" s="279"/>
    </row>
    <row r="201" s="1" customFormat="1" ht="25.5" customHeight="1">
      <c r="B201" s="277"/>
      <c r="C201" s="357" t="s">
        <v>1869</v>
      </c>
      <c r="D201" s="357"/>
      <c r="E201" s="357"/>
      <c r="F201" s="357" t="s">
        <v>1870</v>
      </c>
      <c r="G201" s="358"/>
      <c r="H201" s="357" t="s">
        <v>1871</v>
      </c>
      <c r="I201" s="357"/>
      <c r="J201" s="357"/>
      <c r="K201" s="279"/>
    </row>
    <row r="202" s="1" customFormat="1" ht="5.25" customHeight="1">
      <c r="B202" s="312"/>
      <c r="C202" s="307"/>
      <c r="D202" s="307"/>
      <c r="E202" s="307"/>
      <c r="F202" s="307"/>
      <c r="G202" s="333"/>
      <c r="H202" s="307"/>
      <c r="I202" s="307"/>
      <c r="J202" s="307"/>
      <c r="K202" s="335"/>
    </row>
    <row r="203" s="1" customFormat="1" ht="15" customHeight="1">
      <c r="B203" s="312"/>
      <c r="C203" s="287" t="s">
        <v>1861</v>
      </c>
      <c r="D203" s="287"/>
      <c r="E203" s="287"/>
      <c r="F203" s="310" t="s">
        <v>43</v>
      </c>
      <c r="G203" s="287"/>
      <c r="H203" s="287" t="s">
        <v>1872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44</v>
      </c>
      <c r="G204" s="287"/>
      <c r="H204" s="287" t="s">
        <v>1873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47</v>
      </c>
      <c r="G205" s="287"/>
      <c r="H205" s="287" t="s">
        <v>1874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45</v>
      </c>
      <c r="G206" s="287"/>
      <c r="H206" s="287" t="s">
        <v>1875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 t="s">
        <v>46</v>
      </c>
      <c r="G207" s="287"/>
      <c r="H207" s="287" t="s">
        <v>1876</v>
      </c>
      <c r="I207" s="287"/>
      <c r="J207" s="287"/>
      <c r="K207" s="335"/>
    </row>
    <row r="208" s="1" customFormat="1" ht="15" customHeight="1">
      <c r="B208" s="312"/>
      <c r="C208" s="287"/>
      <c r="D208" s="287"/>
      <c r="E208" s="287"/>
      <c r="F208" s="310"/>
      <c r="G208" s="287"/>
      <c r="H208" s="287"/>
      <c r="I208" s="287"/>
      <c r="J208" s="287"/>
      <c r="K208" s="335"/>
    </row>
    <row r="209" s="1" customFormat="1" ht="15" customHeight="1">
      <c r="B209" s="312"/>
      <c r="C209" s="287" t="s">
        <v>1815</v>
      </c>
      <c r="D209" s="287"/>
      <c r="E209" s="287"/>
      <c r="F209" s="310" t="s">
        <v>78</v>
      </c>
      <c r="G209" s="287"/>
      <c r="H209" s="287" t="s">
        <v>1877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1712</v>
      </c>
      <c r="G210" s="287"/>
      <c r="H210" s="287" t="s">
        <v>1713</v>
      </c>
      <c r="I210" s="287"/>
      <c r="J210" s="287"/>
      <c r="K210" s="335"/>
    </row>
    <row r="211" s="1" customFormat="1" ht="15" customHeight="1">
      <c r="B211" s="312"/>
      <c r="C211" s="287"/>
      <c r="D211" s="287"/>
      <c r="E211" s="287"/>
      <c r="F211" s="310" t="s">
        <v>1710</v>
      </c>
      <c r="G211" s="287"/>
      <c r="H211" s="287" t="s">
        <v>1878</v>
      </c>
      <c r="I211" s="287"/>
      <c r="J211" s="287"/>
      <c r="K211" s="335"/>
    </row>
    <row r="212" s="1" customFormat="1" ht="15" customHeight="1">
      <c r="B212" s="359"/>
      <c r="C212" s="287"/>
      <c r="D212" s="287"/>
      <c r="E212" s="287"/>
      <c r="F212" s="310" t="s">
        <v>1714</v>
      </c>
      <c r="G212" s="348"/>
      <c r="H212" s="339" t="s">
        <v>1715</v>
      </c>
      <c r="I212" s="339"/>
      <c r="J212" s="339"/>
      <c r="K212" s="360"/>
    </row>
    <row r="213" s="1" customFormat="1" ht="15" customHeight="1">
      <c r="B213" s="359"/>
      <c r="C213" s="287"/>
      <c r="D213" s="287"/>
      <c r="E213" s="287"/>
      <c r="F213" s="310" t="s">
        <v>1716</v>
      </c>
      <c r="G213" s="348"/>
      <c r="H213" s="339" t="s">
        <v>808</v>
      </c>
      <c r="I213" s="339"/>
      <c r="J213" s="339"/>
      <c r="K213" s="360"/>
    </row>
    <row r="214" s="1" customFormat="1" ht="15" customHeight="1">
      <c r="B214" s="359"/>
      <c r="C214" s="287"/>
      <c r="D214" s="287"/>
      <c r="E214" s="287"/>
      <c r="F214" s="310"/>
      <c r="G214" s="348"/>
      <c r="H214" s="339"/>
      <c r="I214" s="339"/>
      <c r="J214" s="339"/>
      <c r="K214" s="360"/>
    </row>
    <row r="215" s="1" customFormat="1" ht="15" customHeight="1">
      <c r="B215" s="359"/>
      <c r="C215" s="287" t="s">
        <v>1839</v>
      </c>
      <c r="D215" s="287"/>
      <c r="E215" s="287"/>
      <c r="F215" s="310">
        <v>1</v>
      </c>
      <c r="G215" s="348"/>
      <c r="H215" s="339" t="s">
        <v>1879</v>
      </c>
      <c r="I215" s="339"/>
      <c r="J215" s="339"/>
      <c r="K215" s="360"/>
    </row>
    <row r="216" s="1" customFormat="1" ht="15" customHeight="1">
      <c r="B216" s="359"/>
      <c r="C216" s="287"/>
      <c r="D216" s="287"/>
      <c r="E216" s="287"/>
      <c r="F216" s="310">
        <v>2</v>
      </c>
      <c r="G216" s="348"/>
      <c r="H216" s="339" t="s">
        <v>1880</v>
      </c>
      <c r="I216" s="339"/>
      <c r="J216" s="339"/>
      <c r="K216" s="360"/>
    </row>
    <row r="217" s="1" customFormat="1" ht="15" customHeight="1">
      <c r="B217" s="359"/>
      <c r="C217" s="287"/>
      <c r="D217" s="287"/>
      <c r="E217" s="287"/>
      <c r="F217" s="310">
        <v>3</v>
      </c>
      <c r="G217" s="348"/>
      <c r="H217" s="339" t="s">
        <v>1881</v>
      </c>
      <c r="I217" s="339"/>
      <c r="J217" s="339"/>
      <c r="K217" s="360"/>
    </row>
    <row r="218" s="1" customFormat="1" ht="15" customHeight="1">
      <c r="B218" s="359"/>
      <c r="C218" s="287"/>
      <c r="D218" s="287"/>
      <c r="E218" s="287"/>
      <c r="F218" s="310">
        <v>4</v>
      </c>
      <c r="G218" s="348"/>
      <c r="H218" s="339" t="s">
        <v>1882</v>
      </c>
      <c r="I218" s="339"/>
      <c r="J218" s="339"/>
      <c r="K218" s="360"/>
    </row>
    <row r="219" s="1" customFormat="1" ht="12.75" customHeight="1">
      <c r="B219" s="361"/>
      <c r="C219" s="362"/>
      <c r="D219" s="362"/>
      <c r="E219" s="362"/>
      <c r="F219" s="362"/>
      <c r="G219" s="362"/>
      <c r="H219" s="362"/>
      <c r="I219" s="362"/>
      <c r="J219" s="362"/>
      <c r="K219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106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IROP výzva 37 (ZŠ Hornická)</v>
      </c>
      <c r="F7" s="144"/>
      <c r="G7" s="144"/>
      <c r="H7" s="144"/>
      <c r="L7" s="21"/>
    </row>
    <row r="8" s="1" customFormat="1" ht="12" customHeight="1">
      <c r="B8" s="21"/>
      <c r="D8" s="144" t="s">
        <v>107</v>
      </c>
      <c r="L8" s="21"/>
    </row>
    <row r="9" s="2" customFormat="1" ht="16.5" customHeight="1">
      <c r="A9" s="39"/>
      <c r="B9" s="45"/>
      <c r="C9" s="39"/>
      <c r="D9" s="39"/>
      <c r="E9" s="145" t="s">
        <v>108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109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110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29. 1. 2026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37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ROUND(J108,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ROUND((SUM(BE108:BE549)),  2)</f>
        <v>0</v>
      </c>
      <c r="G35" s="39"/>
      <c r="H35" s="39"/>
      <c r="I35" s="159">
        <v>0.20999999999999999</v>
      </c>
      <c r="J35" s="158">
        <f>ROUND(((SUM(BE108:BE549))*I35),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ROUND((SUM(BF108:BF549)),  2)</f>
        <v>0</v>
      </c>
      <c r="G36" s="39"/>
      <c r="H36" s="39"/>
      <c r="I36" s="159">
        <v>0.12</v>
      </c>
      <c r="J36" s="158">
        <f>ROUND(((SUM(BF108:BF549))*I36),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ROUND((SUM(BG108:BG549)),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ROUND((SUM(BH108:BH549)),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ROUND((SUM(BI108:BI549)),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IROP výzva 37 (ZŠ Hornická)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108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109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SO-01 - Učebna CIZÍ JAZYK s využitím IT č.m.90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ZŠ Hornická, Chomutov</v>
      </c>
      <c r="G56" s="41"/>
      <c r="H56" s="41"/>
      <c r="I56" s="33" t="s">
        <v>23</v>
      </c>
      <c r="J56" s="73" t="str">
        <f>IF(J14="","",J14)</f>
        <v>29. 1. 2026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Statutární město Chomutov</v>
      </c>
      <c r="G58" s="41"/>
      <c r="H58" s="41"/>
      <c r="I58" s="33" t="s">
        <v>31</v>
      </c>
      <c r="J58" s="37" t="str">
        <f>E23</f>
        <v>CZECHOTEC Engineering spol.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Miroslav Dostál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112</v>
      </c>
      <c r="D61" s="173"/>
      <c r="E61" s="173"/>
      <c r="F61" s="173"/>
      <c r="G61" s="173"/>
      <c r="H61" s="173"/>
      <c r="I61" s="173"/>
      <c r="J61" s="174" t="s">
        <v>113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J108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s="9" customFormat="1" ht="24.96" customHeight="1">
      <c r="A64" s="9"/>
      <c r="B64" s="176"/>
      <c r="C64" s="177"/>
      <c r="D64" s="178" t="s">
        <v>115</v>
      </c>
      <c r="E64" s="179"/>
      <c r="F64" s="179"/>
      <c r="G64" s="179"/>
      <c r="H64" s="179"/>
      <c r="I64" s="179"/>
      <c r="J64" s="180">
        <f>J109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116</v>
      </c>
      <c r="E65" s="184"/>
      <c r="F65" s="184"/>
      <c r="G65" s="184"/>
      <c r="H65" s="184"/>
      <c r="I65" s="184"/>
      <c r="J65" s="185">
        <f>J110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117</v>
      </c>
      <c r="E66" s="184"/>
      <c r="F66" s="184"/>
      <c r="G66" s="184"/>
      <c r="H66" s="184"/>
      <c r="I66" s="184"/>
      <c r="J66" s="185">
        <f>J194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118</v>
      </c>
      <c r="E67" s="184"/>
      <c r="F67" s="184"/>
      <c r="G67" s="184"/>
      <c r="H67" s="184"/>
      <c r="I67" s="184"/>
      <c r="J67" s="185">
        <f>J222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119</v>
      </c>
      <c r="E68" s="184"/>
      <c r="F68" s="184"/>
      <c r="G68" s="184"/>
      <c r="H68" s="184"/>
      <c r="I68" s="184"/>
      <c r="J68" s="185">
        <f>J239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120</v>
      </c>
      <c r="E69" s="179"/>
      <c r="F69" s="179"/>
      <c r="G69" s="179"/>
      <c r="H69" s="179"/>
      <c r="I69" s="179"/>
      <c r="J69" s="180">
        <f>J243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6"/>
      <c r="D70" s="183" t="s">
        <v>121</v>
      </c>
      <c r="E70" s="184"/>
      <c r="F70" s="184"/>
      <c r="G70" s="184"/>
      <c r="H70" s="184"/>
      <c r="I70" s="184"/>
      <c r="J70" s="185">
        <f>J244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122</v>
      </c>
      <c r="E71" s="184"/>
      <c r="F71" s="184"/>
      <c r="G71" s="184"/>
      <c r="H71" s="184"/>
      <c r="I71" s="184"/>
      <c r="J71" s="185">
        <f>J254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123</v>
      </c>
      <c r="E72" s="184"/>
      <c r="F72" s="184"/>
      <c r="G72" s="184"/>
      <c r="H72" s="184"/>
      <c r="I72" s="184"/>
      <c r="J72" s="185">
        <f>J279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124</v>
      </c>
      <c r="E73" s="184"/>
      <c r="F73" s="184"/>
      <c r="G73" s="184"/>
      <c r="H73" s="184"/>
      <c r="I73" s="184"/>
      <c r="J73" s="185">
        <f>J308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125</v>
      </c>
      <c r="E74" s="184"/>
      <c r="F74" s="184"/>
      <c r="G74" s="184"/>
      <c r="H74" s="184"/>
      <c r="I74" s="184"/>
      <c r="J74" s="185">
        <f>J318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6"/>
      <c r="D75" s="183" t="s">
        <v>126</v>
      </c>
      <c r="E75" s="184"/>
      <c r="F75" s="184"/>
      <c r="G75" s="184"/>
      <c r="H75" s="184"/>
      <c r="I75" s="184"/>
      <c r="J75" s="185">
        <f>J353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6"/>
      <c r="D76" s="183" t="s">
        <v>127</v>
      </c>
      <c r="E76" s="184"/>
      <c r="F76" s="184"/>
      <c r="G76" s="184"/>
      <c r="H76" s="184"/>
      <c r="I76" s="184"/>
      <c r="J76" s="185">
        <f>J373</f>
        <v>0</v>
      </c>
      <c r="K76" s="126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6"/>
      <c r="D77" s="183" t="s">
        <v>128</v>
      </c>
      <c r="E77" s="184"/>
      <c r="F77" s="184"/>
      <c r="G77" s="184"/>
      <c r="H77" s="184"/>
      <c r="I77" s="184"/>
      <c r="J77" s="185">
        <f>J386</f>
        <v>0</v>
      </c>
      <c r="K77" s="126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6"/>
      <c r="D78" s="183" t="s">
        <v>129</v>
      </c>
      <c r="E78" s="184"/>
      <c r="F78" s="184"/>
      <c r="G78" s="184"/>
      <c r="H78" s="184"/>
      <c r="I78" s="184"/>
      <c r="J78" s="185">
        <f>J445</f>
        <v>0</v>
      </c>
      <c r="K78" s="126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6"/>
      <c r="D79" s="183" t="s">
        <v>130</v>
      </c>
      <c r="E79" s="184"/>
      <c r="F79" s="184"/>
      <c r="G79" s="184"/>
      <c r="H79" s="184"/>
      <c r="I79" s="184"/>
      <c r="J79" s="185">
        <f>J480</f>
        <v>0</v>
      </c>
      <c r="K79" s="126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2"/>
      <c r="C80" s="126"/>
      <c r="D80" s="183" t="s">
        <v>131</v>
      </c>
      <c r="E80" s="184"/>
      <c r="F80" s="184"/>
      <c r="G80" s="184"/>
      <c r="H80" s="184"/>
      <c r="I80" s="184"/>
      <c r="J80" s="185">
        <f>J505</f>
        <v>0</v>
      </c>
      <c r="K80" s="126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76"/>
      <c r="C81" s="177"/>
      <c r="D81" s="178" t="s">
        <v>132</v>
      </c>
      <c r="E81" s="179"/>
      <c r="F81" s="179"/>
      <c r="G81" s="179"/>
      <c r="H81" s="179"/>
      <c r="I81" s="179"/>
      <c r="J81" s="180">
        <f>J518</f>
        <v>0</v>
      </c>
      <c r="K81" s="177"/>
      <c r="L81" s="181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9" customFormat="1" ht="24.96" customHeight="1">
      <c r="A82" s="9"/>
      <c r="B82" s="176"/>
      <c r="C82" s="177"/>
      <c r="D82" s="178" t="s">
        <v>133</v>
      </c>
      <c r="E82" s="179"/>
      <c r="F82" s="179"/>
      <c r="G82" s="179"/>
      <c r="H82" s="179"/>
      <c r="I82" s="179"/>
      <c r="J82" s="180">
        <f>J528</f>
        <v>0</v>
      </c>
      <c r="K82" s="177"/>
      <c r="L82" s="181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10" customFormat="1" ht="19.92" customHeight="1">
      <c r="A83" s="10"/>
      <c r="B83" s="182"/>
      <c r="C83" s="126"/>
      <c r="D83" s="183" t="s">
        <v>134</v>
      </c>
      <c r="E83" s="184"/>
      <c r="F83" s="184"/>
      <c r="G83" s="184"/>
      <c r="H83" s="184"/>
      <c r="I83" s="184"/>
      <c r="J83" s="185">
        <f>J529</f>
        <v>0</v>
      </c>
      <c r="K83" s="126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2"/>
      <c r="C84" s="126"/>
      <c r="D84" s="183" t="s">
        <v>135</v>
      </c>
      <c r="E84" s="184"/>
      <c r="F84" s="184"/>
      <c r="G84" s="184"/>
      <c r="H84" s="184"/>
      <c r="I84" s="184"/>
      <c r="J84" s="185">
        <f>J532</f>
        <v>0</v>
      </c>
      <c r="K84" s="126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2"/>
      <c r="C85" s="126"/>
      <c r="D85" s="183" t="s">
        <v>136</v>
      </c>
      <c r="E85" s="184"/>
      <c r="F85" s="184"/>
      <c r="G85" s="184"/>
      <c r="H85" s="184"/>
      <c r="I85" s="184"/>
      <c r="J85" s="185">
        <f>J535</f>
        <v>0</v>
      </c>
      <c r="K85" s="126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2"/>
      <c r="C86" s="126"/>
      <c r="D86" s="183" t="s">
        <v>137</v>
      </c>
      <c r="E86" s="184"/>
      <c r="F86" s="184"/>
      <c r="G86" s="184"/>
      <c r="H86" s="184"/>
      <c r="I86" s="184"/>
      <c r="J86" s="185">
        <f>J539</f>
        <v>0</v>
      </c>
      <c r="K86" s="126"/>
      <c r="L86" s="186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2" customFormat="1" ht="21.84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60"/>
      <c r="C88" s="61"/>
      <c r="D88" s="61"/>
      <c r="E88" s="61"/>
      <c r="F88" s="61"/>
      <c r="G88" s="61"/>
      <c r="H88" s="61"/>
      <c r="I88" s="61"/>
      <c r="J88" s="61"/>
      <c r="K88" s="6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92" s="2" customFormat="1" ht="6.96" customHeight="1">
      <c r="A92" s="39"/>
      <c r="B92" s="62"/>
      <c r="C92" s="63"/>
      <c r="D92" s="63"/>
      <c r="E92" s="63"/>
      <c r="F92" s="63"/>
      <c r="G92" s="63"/>
      <c r="H92" s="63"/>
      <c r="I92" s="63"/>
      <c r="J92" s="63"/>
      <c r="K92" s="63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4.96" customHeight="1">
      <c r="A93" s="39"/>
      <c r="B93" s="40"/>
      <c r="C93" s="24" t="s">
        <v>138</v>
      </c>
      <c r="D93" s="41"/>
      <c r="E93" s="41"/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16</v>
      </c>
      <c r="D95" s="41"/>
      <c r="E95" s="41"/>
      <c r="F95" s="41"/>
      <c r="G95" s="41"/>
      <c r="H95" s="41"/>
      <c r="I95" s="41"/>
      <c r="J95" s="41"/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6.5" customHeight="1">
      <c r="A96" s="39"/>
      <c r="B96" s="40"/>
      <c r="C96" s="41"/>
      <c r="D96" s="41"/>
      <c r="E96" s="171" t="str">
        <f>E7</f>
        <v>IROP výzva 37 (ZŠ Hornická)</v>
      </c>
      <c r="F96" s="33"/>
      <c r="G96" s="33"/>
      <c r="H96" s="33"/>
      <c r="I96" s="41"/>
      <c r="J96" s="41"/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" customFormat="1" ht="12" customHeight="1">
      <c r="B97" s="22"/>
      <c r="C97" s="33" t="s">
        <v>107</v>
      </c>
      <c r="D97" s="23"/>
      <c r="E97" s="23"/>
      <c r="F97" s="23"/>
      <c r="G97" s="23"/>
      <c r="H97" s="23"/>
      <c r="I97" s="23"/>
      <c r="J97" s="23"/>
      <c r="K97" s="23"/>
      <c r="L97" s="21"/>
    </row>
    <row r="98" s="2" customFormat="1" ht="16.5" customHeight="1">
      <c r="A98" s="39"/>
      <c r="B98" s="40"/>
      <c r="C98" s="41"/>
      <c r="D98" s="41"/>
      <c r="E98" s="171" t="s">
        <v>108</v>
      </c>
      <c r="F98" s="41"/>
      <c r="G98" s="41"/>
      <c r="H98" s="41"/>
      <c r="I98" s="41"/>
      <c r="J98" s="41"/>
      <c r="K98" s="41"/>
      <c r="L98" s="146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2" customHeight="1">
      <c r="A99" s="39"/>
      <c r="B99" s="40"/>
      <c r="C99" s="33" t="s">
        <v>109</v>
      </c>
      <c r="D99" s="41"/>
      <c r="E99" s="41"/>
      <c r="F99" s="41"/>
      <c r="G99" s="41"/>
      <c r="H99" s="41"/>
      <c r="I99" s="41"/>
      <c r="J99" s="41"/>
      <c r="K99" s="41"/>
      <c r="L99" s="146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6.5" customHeight="1">
      <c r="A100" s="39"/>
      <c r="B100" s="40"/>
      <c r="C100" s="41"/>
      <c r="D100" s="41"/>
      <c r="E100" s="70" t="str">
        <f>E11</f>
        <v>SO-01 - Učebna CIZÍ JAZYK s využitím IT č.m.90</v>
      </c>
      <c r="F100" s="41"/>
      <c r="G100" s="41"/>
      <c r="H100" s="41"/>
      <c r="I100" s="41"/>
      <c r="J100" s="41"/>
      <c r="K100" s="41"/>
      <c r="L100" s="146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146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2" customHeight="1">
      <c r="A102" s="39"/>
      <c r="B102" s="40"/>
      <c r="C102" s="33" t="s">
        <v>21</v>
      </c>
      <c r="D102" s="41"/>
      <c r="E102" s="41"/>
      <c r="F102" s="28" t="str">
        <f>F14</f>
        <v xml:space="preserve"> ZŠ Hornická, Chomutov</v>
      </c>
      <c r="G102" s="41"/>
      <c r="H102" s="41"/>
      <c r="I102" s="33" t="s">
        <v>23</v>
      </c>
      <c r="J102" s="73" t="str">
        <f>IF(J14="","",J14)</f>
        <v>29. 1. 2026</v>
      </c>
      <c r="K102" s="41"/>
      <c r="L102" s="146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146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40.05" customHeight="1">
      <c r="A104" s="39"/>
      <c r="B104" s="40"/>
      <c r="C104" s="33" t="s">
        <v>25</v>
      </c>
      <c r="D104" s="41"/>
      <c r="E104" s="41"/>
      <c r="F104" s="28" t="str">
        <f>E17</f>
        <v>Statutární město Chomutov</v>
      </c>
      <c r="G104" s="41"/>
      <c r="H104" s="41"/>
      <c r="I104" s="33" t="s">
        <v>31</v>
      </c>
      <c r="J104" s="37" t="str">
        <f>E23</f>
        <v>CZECHOTEC Engineering spol. s.r.o.</v>
      </c>
      <c r="K104" s="41"/>
      <c r="L104" s="146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5.15" customHeight="1">
      <c r="A105" s="39"/>
      <c r="B105" s="40"/>
      <c r="C105" s="33" t="s">
        <v>29</v>
      </c>
      <c r="D105" s="41"/>
      <c r="E105" s="41"/>
      <c r="F105" s="28" t="str">
        <f>IF(E20="","",E20)</f>
        <v>Vyplň údaj</v>
      </c>
      <c r="G105" s="41"/>
      <c r="H105" s="41"/>
      <c r="I105" s="33" t="s">
        <v>34</v>
      </c>
      <c r="J105" s="37" t="str">
        <f>E26</f>
        <v>Miroslav Dostál</v>
      </c>
      <c r="K105" s="41"/>
      <c r="L105" s="146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0.32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146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11" customFormat="1" ht="29.28" customHeight="1">
      <c r="A107" s="187"/>
      <c r="B107" s="188"/>
      <c r="C107" s="189" t="s">
        <v>139</v>
      </c>
      <c r="D107" s="190" t="s">
        <v>57</v>
      </c>
      <c r="E107" s="190" t="s">
        <v>53</v>
      </c>
      <c r="F107" s="190" t="s">
        <v>54</v>
      </c>
      <c r="G107" s="190" t="s">
        <v>140</v>
      </c>
      <c r="H107" s="190" t="s">
        <v>141</v>
      </c>
      <c r="I107" s="190" t="s">
        <v>142</v>
      </c>
      <c r="J107" s="190" t="s">
        <v>113</v>
      </c>
      <c r="K107" s="191" t="s">
        <v>143</v>
      </c>
      <c r="L107" s="192"/>
      <c r="M107" s="93" t="s">
        <v>19</v>
      </c>
      <c r="N107" s="94" t="s">
        <v>42</v>
      </c>
      <c r="O107" s="94" t="s">
        <v>144</v>
      </c>
      <c r="P107" s="94" t="s">
        <v>145</v>
      </c>
      <c r="Q107" s="94" t="s">
        <v>146</v>
      </c>
      <c r="R107" s="94" t="s">
        <v>147</v>
      </c>
      <c r="S107" s="94" t="s">
        <v>148</v>
      </c>
      <c r="T107" s="95" t="s">
        <v>149</v>
      </c>
      <c r="U107" s="187"/>
      <c r="V107" s="187"/>
      <c r="W107" s="187"/>
      <c r="X107" s="187"/>
      <c r="Y107" s="187"/>
      <c r="Z107" s="187"/>
      <c r="AA107" s="187"/>
      <c r="AB107" s="187"/>
      <c r="AC107" s="187"/>
      <c r="AD107" s="187"/>
      <c r="AE107" s="187"/>
    </row>
    <row r="108" s="2" customFormat="1" ht="22.8" customHeight="1">
      <c r="A108" s="39"/>
      <c r="B108" s="40"/>
      <c r="C108" s="100" t="s">
        <v>150</v>
      </c>
      <c r="D108" s="41"/>
      <c r="E108" s="41"/>
      <c r="F108" s="41"/>
      <c r="G108" s="41"/>
      <c r="H108" s="41"/>
      <c r="I108" s="41"/>
      <c r="J108" s="193">
        <f>BK108</f>
        <v>0</v>
      </c>
      <c r="K108" s="41"/>
      <c r="L108" s="45"/>
      <c r="M108" s="96"/>
      <c r="N108" s="194"/>
      <c r="O108" s="97"/>
      <c r="P108" s="195">
        <f>P109+P243+P518+P528</f>
        <v>0</v>
      </c>
      <c r="Q108" s="97"/>
      <c r="R108" s="195">
        <f>R109+R243+R518+R528</f>
        <v>6.0449203999999996</v>
      </c>
      <c r="S108" s="97"/>
      <c r="T108" s="196">
        <f>T109+T243+T518+T528</f>
        <v>4.4342932400000006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71</v>
      </c>
      <c r="AU108" s="18" t="s">
        <v>114</v>
      </c>
      <c r="BK108" s="197">
        <f>BK109+BK243+BK518+BK528</f>
        <v>0</v>
      </c>
    </row>
    <row r="109" s="12" customFormat="1" ht="25.92" customHeight="1">
      <c r="A109" s="12"/>
      <c r="B109" s="198"/>
      <c r="C109" s="199"/>
      <c r="D109" s="200" t="s">
        <v>71</v>
      </c>
      <c r="E109" s="201" t="s">
        <v>151</v>
      </c>
      <c r="F109" s="201" t="s">
        <v>152</v>
      </c>
      <c r="G109" s="199"/>
      <c r="H109" s="199"/>
      <c r="I109" s="202"/>
      <c r="J109" s="203">
        <f>BK109</f>
        <v>0</v>
      </c>
      <c r="K109" s="199"/>
      <c r="L109" s="204"/>
      <c r="M109" s="205"/>
      <c r="N109" s="206"/>
      <c r="O109" s="206"/>
      <c r="P109" s="207">
        <f>P110+P194+P222+P239</f>
        <v>0</v>
      </c>
      <c r="Q109" s="206"/>
      <c r="R109" s="207">
        <f>R110+R194+R222+R239</f>
        <v>4.9346866</v>
      </c>
      <c r="S109" s="206"/>
      <c r="T109" s="208">
        <f>T110+T194+T222+T239</f>
        <v>3.9309922400000001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79</v>
      </c>
      <c r="AT109" s="210" t="s">
        <v>71</v>
      </c>
      <c r="AU109" s="210" t="s">
        <v>72</v>
      </c>
      <c r="AY109" s="209" t="s">
        <v>153</v>
      </c>
      <c r="BK109" s="211">
        <f>BK110+BK194+BK222+BK239</f>
        <v>0</v>
      </c>
    </row>
    <row r="110" s="12" customFormat="1" ht="22.8" customHeight="1">
      <c r="A110" s="12"/>
      <c r="B110" s="198"/>
      <c r="C110" s="199"/>
      <c r="D110" s="200" t="s">
        <v>71</v>
      </c>
      <c r="E110" s="212" t="s">
        <v>154</v>
      </c>
      <c r="F110" s="212" t="s">
        <v>155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SUM(P111:P193)</f>
        <v>0</v>
      </c>
      <c r="Q110" s="206"/>
      <c r="R110" s="207">
        <f>SUM(R111:R193)</f>
        <v>4.9322169999999996</v>
      </c>
      <c r="S110" s="206"/>
      <c r="T110" s="208">
        <f>SUM(T111:T193)</f>
        <v>0.0010442400000000001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79</v>
      </c>
      <c r="AT110" s="210" t="s">
        <v>71</v>
      </c>
      <c r="AU110" s="210" t="s">
        <v>79</v>
      </c>
      <c r="AY110" s="209" t="s">
        <v>153</v>
      </c>
      <c r="BK110" s="211">
        <f>SUM(BK111:BK193)</f>
        <v>0</v>
      </c>
    </row>
    <row r="111" s="2" customFormat="1" ht="16.5" customHeight="1">
      <c r="A111" s="39"/>
      <c r="B111" s="40"/>
      <c r="C111" s="214" t="s">
        <v>79</v>
      </c>
      <c r="D111" s="214" t="s">
        <v>156</v>
      </c>
      <c r="E111" s="215" t="s">
        <v>157</v>
      </c>
      <c r="F111" s="216" t="s">
        <v>158</v>
      </c>
      <c r="G111" s="217" t="s">
        <v>159</v>
      </c>
      <c r="H111" s="218">
        <v>17.404</v>
      </c>
      <c r="I111" s="219"/>
      <c r="J111" s="220">
        <f>ROUND(I111*H111,2)</f>
        <v>0</v>
      </c>
      <c r="K111" s="216" t="s">
        <v>160</v>
      </c>
      <c r="L111" s="45"/>
      <c r="M111" s="221" t="s">
        <v>19</v>
      </c>
      <c r="N111" s="222" t="s">
        <v>43</v>
      </c>
      <c r="O111" s="85"/>
      <c r="P111" s="223">
        <f>O111*H111</f>
        <v>0</v>
      </c>
      <c r="Q111" s="223">
        <v>9.0000000000000006E-05</v>
      </c>
      <c r="R111" s="223">
        <f>Q111*H111</f>
        <v>0.0015663600000000002</v>
      </c>
      <c r="S111" s="223">
        <v>6.0000000000000002E-05</v>
      </c>
      <c r="T111" s="224">
        <f>S111*H111</f>
        <v>0.0010442400000000001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161</v>
      </c>
      <c r="AT111" s="225" t="s">
        <v>156</v>
      </c>
      <c r="AU111" s="225" t="s">
        <v>81</v>
      </c>
      <c r="AY111" s="18" t="s">
        <v>153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79</v>
      </c>
      <c r="BK111" s="226">
        <f>ROUND(I111*H111,2)</f>
        <v>0</v>
      </c>
      <c r="BL111" s="18" t="s">
        <v>161</v>
      </c>
      <c r="BM111" s="225" t="s">
        <v>162</v>
      </c>
    </row>
    <row r="112" s="2" customFormat="1">
      <c r="A112" s="39"/>
      <c r="B112" s="40"/>
      <c r="C112" s="41"/>
      <c r="D112" s="227" t="s">
        <v>163</v>
      </c>
      <c r="E112" s="41"/>
      <c r="F112" s="228" t="s">
        <v>164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163</v>
      </c>
      <c r="AU112" s="18" t="s">
        <v>81</v>
      </c>
    </row>
    <row r="113" s="2" customFormat="1">
      <c r="A113" s="39"/>
      <c r="B113" s="40"/>
      <c r="C113" s="41"/>
      <c r="D113" s="232" t="s">
        <v>165</v>
      </c>
      <c r="E113" s="41"/>
      <c r="F113" s="233" t="s">
        <v>166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165</v>
      </c>
      <c r="AU113" s="18" t="s">
        <v>81</v>
      </c>
    </row>
    <row r="114" s="13" customFormat="1">
      <c r="A114" s="13"/>
      <c r="B114" s="234"/>
      <c r="C114" s="235"/>
      <c r="D114" s="227" t="s">
        <v>167</v>
      </c>
      <c r="E114" s="236" t="s">
        <v>19</v>
      </c>
      <c r="F114" s="237" t="s">
        <v>168</v>
      </c>
      <c r="G114" s="235"/>
      <c r="H114" s="238">
        <v>13.342000000000001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167</v>
      </c>
      <c r="AU114" s="244" t="s">
        <v>81</v>
      </c>
      <c r="AV114" s="13" t="s">
        <v>81</v>
      </c>
      <c r="AW114" s="13" t="s">
        <v>33</v>
      </c>
      <c r="AX114" s="13" t="s">
        <v>72</v>
      </c>
      <c r="AY114" s="244" t="s">
        <v>153</v>
      </c>
    </row>
    <row r="115" s="13" customFormat="1">
      <c r="A115" s="13"/>
      <c r="B115" s="234"/>
      <c r="C115" s="235"/>
      <c r="D115" s="227" t="s">
        <v>167</v>
      </c>
      <c r="E115" s="236" t="s">
        <v>19</v>
      </c>
      <c r="F115" s="237" t="s">
        <v>169</v>
      </c>
      <c r="G115" s="235"/>
      <c r="H115" s="238">
        <v>1.7729999999999999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167</v>
      </c>
      <c r="AU115" s="244" t="s">
        <v>81</v>
      </c>
      <c r="AV115" s="13" t="s">
        <v>81</v>
      </c>
      <c r="AW115" s="13" t="s">
        <v>33</v>
      </c>
      <c r="AX115" s="13" t="s">
        <v>72</v>
      </c>
      <c r="AY115" s="244" t="s">
        <v>153</v>
      </c>
    </row>
    <row r="116" s="13" customFormat="1">
      <c r="A116" s="13"/>
      <c r="B116" s="234"/>
      <c r="C116" s="235"/>
      <c r="D116" s="227" t="s">
        <v>167</v>
      </c>
      <c r="E116" s="236" t="s">
        <v>19</v>
      </c>
      <c r="F116" s="237" t="s">
        <v>170</v>
      </c>
      <c r="G116" s="235"/>
      <c r="H116" s="238">
        <v>2.2890000000000001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167</v>
      </c>
      <c r="AU116" s="244" t="s">
        <v>81</v>
      </c>
      <c r="AV116" s="13" t="s">
        <v>81</v>
      </c>
      <c r="AW116" s="13" t="s">
        <v>33</v>
      </c>
      <c r="AX116" s="13" t="s">
        <v>72</v>
      </c>
      <c r="AY116" s="244" t="s">
        <v>153</v>
      </c>
    </row>
    <row r="117" s="14" customFormat="1">
      <c r="A117" s="14"/>
      <c r="B117" s="245"/>
      <c r="C117" s="246"/>
      <c r="D117" s="227" t="s">
        <v>167</v>
      </c>
      <c r="E117" s="247" t="s">
        <v>19</v>
      </c>
      <c r="F117" s="248" t="s">
        <v>171</v>
      </c>
      <c r="G117" s="246"/>
      <c r="H117" s="249">
        <v>17.404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167</v>
      </c>
      <c r="AU117" s="255" t="s">
        <v>81</v>
      </c>
      <c r="AV117" s="14" t="s">
        <v>161</v>
      </c>
      <c r="AW117" s="14" t="s">
        <v>33</v>
      </c>
      <c r="AX117" s="14" t="s">
        <v>79</v>
      </c>
      <c r="AY117" s="255" t="s">
        <v>153</v>
      </c>
    </row>
    <row r="118" s="2" customFormat="1" ht="33" customHeight="1">
      <c r="A118" s="39"/>
      <c r="B118" s="40"/>
      <c r="C118" s="214" t="s">
        <v>81</v>
      </c>
      <c r="D118" s="214" t="s">
        <v>156</v>
      </c>
      <c r="E118" s="215" t="s">
        <v>172</v>
      </c>
      <c r="F118" s="216" t="s">
        <v>173</v>
      </c>
      <c r="G118" s="217" t="s">
        <v>159</v>
      </c>
      <c r="H118" s="218">
        <v>61.740000000000002</v>
      </c>
      <c r="I118" s="219"/>
      <c r="J118" s="220">
        <f>ROUND(I118*H118,2)</f>
        <v>0</v>
      </c>
      <c r="K118" s="216" t="s">
        <v>160</v>
      </c>
      <c r="L118" s="45"/>
      <c r="M118" s="221" t="s">
        <v>19</v>
      </c>
      <c r="N118" s="222" t="s">
        <v>43</v>
      </c>
      <c r="O118" s="85"/>
      <c r="P118" s="223">
        <f>O118*H118</f>
        <v>0</v>
      </c>
      <c r="Q118" s="223">
        <v>0.0178</v>
      </c>
      <c r="R118" s="223">
        <f>Q118*H118</f>
        <v>1.0989720000000001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161</v>
      </c>
      <c r="AT118" s="225" t="s">
        <v>156</v>
      </c>
      <c r="AU118" s="225" t="s">
        <v>81</v>
      </c>
      <c r="AY118" s="18" t="s">
        <v>153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79</v>
      </c>
      <c r="BK118" s="226">
        <f>ROUND(I118*H118,2)</f>
        <v>0</v>
      </c>
      <c r="BL118" s="18" t="s">
        <v>161</v>
      </c>
      <c r="BM118" s="225" t="s">
        <v>174</v>
      </c>
    </row>
    <row r="119" s="2" customFormat="1">
      <c r="A119" s="39"/>
      <c r="B119" s="40"/>
      <c r="C119" s="41"/>
      <c r="D119" s="227" t="s">
        <v>163</v>
      </c>
      <c r="E119" s="41"/>
      <c r="F119" s="228" t="s">
        <v>175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163</v>
      </c>
      <c r="AU119" s="18" t="s">
        <v>81</v>
      </c>
    </row>
    <row r="120" s="2" customFormat="1">
      <c r="A120" s="39"/>
      <c r="B120" s="40"/>
      <c r="C120" s="41"/>
      <c r="D120" s="232" t="s">
        <v>165</v>
      </c>
      <c r="E120" s="41"/>
      <c r="F120" s="233" t="s">
        <v>176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165</v>
      </c>
      <c r="AU120" s="18" t="s">
        <v>81</v>
      </c>
    </row>
    <row r="121" s="13" customFormat="1">
      <c r="A121" s="13"/>
      <c r="B121" s="234"/>
      <c r="C121" s="235"/>
      <c r="D121" s="227" t="s">
        <v>167</v>
      </c>
      <c r="E121" s="236" t="s">
        <v>19</v>
      </c>
      <c r="F121" s="237" t="s">
        <v>177</v>
      </c>
      <c r="G121" s="235"/>
      <c r="H121" s="238">
        <v>61.740000000000002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167</v>
      </c>
      <c r="AU121" s="244" t="s">
        <v>81</v>
      </c>
      <c r="AV121" s="13" t="s">
        <v>81</v>
      </c>
      <c r="AW121" s="13" t="s">
        <v>33</v>
      </c>
      <c r="AX121" s="13" t="s">
        <v>72</v>
      </c>
      <c r="AY121" s="244" t="s">
        <v>153</v>
      </c>
    </row>
    <row r="122" s="14" customFormat="1">
      <c r="A122" s="14"/>
      <c r="B122" s="245"/>
      <c r="C122" s="246"/>
      <c r="D122" s="227" t="s">
        <v>167</v>
      </c>
      <c r="E122" s="247" t="s">
        <v>19</v>
      </c>
      <c r="F122" s="248" t="s">
        <v>171</v>
      </c>
      <c r="G122" s="246"/>
      <c r="H122" s="249">
        <v>61.740000000000002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167</v>
      </c>
      <c r="AU122" s="255" t="s">
        <v>81</v>
      </c>
      <c r="AV122" s="14" t="s">
        <v>161</v>
      </c>
      <c r="AW122" s="14" t="s">
        <v>33</v>
      </c>
      <c r="AX122" s="14" t="s">
        <v>79</v>
      </c>
      <c r="AY122" s="255" t="s">
        <v>153</v>
      </c>
    </row>
    <row r="123" s="2" customFormat="1" ht="24.15" customHeight="1">
      <c r="A123" s="39"/>
      <c r="B123" s="40"/>
      <c r="C123" s="214" t="s">
        <v>99</v>
      </c>
      <c r="D123" s="214" t="s">
        <v>156</v>
      </c>
      <c r="E123" s="215" t="s">
        <v>178</v>
      </c>
      <c r="F123" s="216" t="s">
        <v>179</v>
      </c>
      <c r="G123" s="217" t="s">
        <v>159</v>
      </c>
      <c r="H123" s="218">
        <v>61.740000000000002</v>
      </c>
      <c r="I123" s="219"/>
      <c r="J123" s="220">
        <f>ROUND(I123*H123,2)</f>
        <v>0</v>
      </c>
      <c r="K123" s="216" t="s">
        <v>160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0.00025999999999999998</v>
      </c>
      <c r="R123" s="223">
        <f>Q123*H123</f>
        <v>0.016052399999999998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161</v>
      </c>
      <c r="AT123" s="225" t="s">
        <v>156</v>
      </c>
      <c r="AU123" s="225" t="s">
        <v>81</v>
      </c>
      <c r="AY123" s="18" t="s">
        <v>153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79</v>
      </c>
      <c r="BK123" s="226">
        <f>ROUND(I123*H123,2)</f>
        <v>0</v>
      </c>
      <c r="BL123" s="18" t="s">
        <v>161</v>
      </c>
      <c r="BM123" s="225" t="s">
        <v>180</v>
      </c>
    </row>
    <row r="124" s="2" customFormat="1">
      <c r="A124" s="39"/>
      <c r="B124" s="40"/>
      <c r="C124" s="41"/>
      <c r="D124" s="227" t="s">
        <v>163</v>
      </c>
      <c r="E124" s="41"/>
      <c r="F124" s="228" t="s">
        <v>181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163</v>
      </c>
      <c r="AU124" s="18" t="s">
        <v>81</v>
      </c>
    </row>
    <row r="125" s="2" customFormat="1">
      <c r="A125" s="39"/>
      <c r="B125" s="40"/>
      <c r="C125" s="41"/>
      <c r="D125" s="232" t="s">
        <v>165</v>
      </c>
      <c r="E125" s="41"/>
      <c r="F125" s="233" t="s">
        <v>182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165</v>
      </c>
      <c r="AU125" s="18" t="s">
        <v>81</v>
      </c>
    </row>
    <row r="126" s="13" customFormat="1">
      <c r="A126" s="13"/>
      <c r="B126" s="234"/>
      <c r="C126" s="235"/>
      <c r="D126" s="227" t="s">
        <v>167</v>
      </c>
      <c r="E126" s="236" t="s">
        <v>19</v>
      </c>
      <c r="F126" s="237" t="s">
        <v>177</v>
      </c>
      <c r="G126" s="235"/>
      <c r="H126" s="238">
        <v>61.740000000000002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167</v>
      </c>
      <c r="AU126" s="244" t="s">
        <v>81</v>
      </c>
      <c r="AV126" s="13" t="s">
        <v>81</v>
      </c>
      <c r="AW126" s="13" t="s">
        <v>33</v>
      </c>
      <c r="AX126" s="13" t="s">
        <v>72</v>
      </c>
      <c r="AY126" s="244" t="s">
        <v>153</v>
      </c>
    </row>
    <row r="127" s="14" customFormat="1">
      <c r="A127" s="14"/>
      <c r="B127" s="245"/>
      <c r="C127" s="246"/>
      <c r="D127" s="227" t="s">
        <v>167</v>
      </c>
      <c r="E127" s="247" t="s">
        <v>19</v>
      </c>
      <c r="F127" s="248" t="s">
        <v>171</v>
      </c>
      <c r="G127" s="246"/>
      <c r="H127" s="249">
        <v>61.740000000000002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167</v>
      </c>
      <c r="AU127" s="255" t="s">
        <v>81</v>
      </c>
      <c r="AV127" s="14" t="s">
        <v>161</v>
      </c>
      <c r="AW127" s="14" t="s">
        <v>33</v>
      </c>
      <c r="AX127" s="14" t="s">
        <v>79</v>
      </c>
      <c r="AY127" s="255" t="s">
        <v>153</v>
      </c>
    </row>
    <row r="128" s="2" customFormat="1" ht="21.75" customHeight="1">
      <c r="A128" s="39"/>
      <c r="B128" s="40"/>
      <c r="C128" s="214" t="s">
        <v>161</v>
      </c>
      <c r="D128" s="214" t="s">
        <v>156</v>
      </c>
      <c r="E128" s="215" t="s">
        <v>183</v>
      </c>
      <c r="F128" s="216" t="s">
        <v>184</v>
      </c>
      <c r="G128" s="217" t="s">
        <v>159</v>
      </c>
      <c r="H128" s="218">
        <v>61.740000000000002</v>
      </c>
      <c r="I128" s="219"/>
      <c r="J128" s="220">
        <f>ROUND(I128*H128,2)</f>
        <v>0</v>
      </c>
      <c r="K128" s="216" t="s">
        <v>160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0.0043800000000000002</v>
      </c>
      <c r="R128" s="223">
        <f>Q128*H128</f>
        <v>0.27042120000000003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161</v>
      </c>
      <c r="AT128" s="225" t="s">
        <v>156</v>
      </c>
      <c r="AU128" s="225" t="s">
        <v>81</v>
      </c>
      <c r="AY128" s="18" t="s">
        <v>153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79</v>
      </c>
      <c r="BK128" s="226">
        <f>ROUND(I128*H128,2)</f>
        <v>0</v>
      </c>
      <c r="BL128" s="18" t="s">
        <v>161</v>
      </c>
      <c r="BM128" s="225" t="s">
        <v>185</v>
      </c>
    </row>
    <row r="129" s="2" customFormat="1">
      <c r="A129" s="39"/>
      <c r="B129" s="40"/>
      <c r="C129" s="41"/>
      <c r="D129" s="227" t="s">
        <v>163</v>
      </c>
      <c r="E129" s="41"/>
      <c r="F129" s="228" t="s">
        <v>186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163</v>
      </c>
      <c r="AU129" s="18" t="s">
        <v>81</v>
      </c>
    </row>
    <row r="130" s="2" customFormat="1">
      <c r="A130" s="39"/>
      <c r="B130" s="40"/>
      <c r="C130" s="41"/>
      <c r="D130" s="232" t="s">
        <v>165</v>
      </c>
      <c r="E130" s="41"/>
      <c r="F130" s="233" t="s">
        <v>187</v>
      </c>
      <c r="G130" s="41"/>
      <c r="H130" s="41"/>
      <c r="I130" s="229"/>
      <c r="J130" s="41"/>
      <c r="K130" s="41"/>
      <c r="L130" s="45"/>
      <c r="M130" s="230"/>
      <c r="N130" s="231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165</v>
      </c>
      <c r="AU130" s="18" t="s">
        <v>81</v>
      </c>
    </row>
    <row r="131" s="13" customFormat="1">
      <c r="A131" s="13"/>
      <c r="B131" s="234"/>
      <c r="C131" s="235"/>
      <c r="D131" s="227" t="s">
        <v>167</v>
      </c>
      <c r="E131" s="236" t="s">
        <v>19</v>
      </c>
      <c r="F131" s="237" t="s">
        <v>177</v>
      </c>
      <c r="G131" s="235"/>
      <c r="H131" s="238">
        <v>61.740000000000002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167</v>
      </c>
      <c r="AU131" s="244" t="s">
        <v>81</v>
      </c>
      <c r="AV131" s="13" t="s">
        <v>81</v>
      </c>
      <c r="AW131" s="13" t="s">
        <v>33</v>
      </c>
      <c r="AX131" s="13" t="s">
        <v>72</v>
      </c>
      <c r="AY131" s="244" t="s">
        <v>153</v>
      </c>
    </row>
    <row r="132" s="14" customFormat="1">
      <c r="A132" s="14"/>
      <c r="B132" s="245"/>
      <c r="C132" s="246"/>
      <c r="D132" s="227" t="s">
        <v>167</v>
      </c>
      <c r="E132" s="247" t="s">
        <v>19</v>
      </c>
      <c r="F132" s="248" t="s">
        <v>171</v>
      </c>
      <c r="G132" s="246"/>
      <c r="H132" s="249">
        <v>61.740000000000002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167</v>
      </c>
      <c r="AU132" s="255" t="s">
        <v>81</v>
      </c>
      <c r="AV132" s="14" t="s">
        <v>161</v>
      </c>
      <c r="AW132" s="14" t="s">
        <v>33</v>
      </c>
      <c r="AX132" s="14" t="s">
        <v>79</v>
      </c>
      <c r="AY132" s="255" t="s">
        <v>153</v>
      </c>
    </row>
    <row r="133" s="2" customFormat="1" ht="21.75" customHeight="1">
      <c r="A133" s="39"/>
      <c r="B133" s="40"/>
      <c r="C133" s="214" t="s">
        <v>188</v>
      </c>
      <c r="D133" s="214" t="s">
        <v>156</v>
      </c>
      <c r="E133" s="215" t="s">
        <v>189</v>
      </c>
      <c r="F133" s="216" t="s">
        <v>190</v>
      </c>
      <c r="G133" s="217" t="s">
        <v>159</v>
      </c>
      <c r="H133" s="218">
        <v>61.740000000000002</v>
      </c>
      <c r="I133" s="219"/>
      <c r="J133" s="220">
        <f>ROUND(I133*H133,2)</f>
        <v>0</v>
      </c>
      <c r="K133" s="216" t="s">
        <v>160</v>
      </c>
      <c r="L133" s="45"/>
      <c r="M133" s="221" t="s">
        <v>19</v>
      </c>
      <c r="N133" s="222" t="s">
        <v>43</v>
      </c>
      <c r="O133" s="85"/>
      <c r="P133" s="223">
        <f>O133*H133</f>
        <v>0</v>
      </c>
      <c r="Q133" s="223">
        <v>0.0040000000000000001</v>
      </c>
      <c r="R133" s="223">
        <f>Q133*H133</f>
        <v>0.24696000000000001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161</v>
      </c>
      <c r="AT133" s="225" t="s">
        <v>156</v>
      </c>
      <c r="AU133" s="225" t="s">
        <v>81</v>
      </c>
      <c r="AY133" s="18" t="s">
        <v>153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79</v>
      </c>
      <c r="BK133" s="226">
        <f>ROUND(I133*H133,2)</f>
        <v>0</v>
      </c>
      <c r="BL133" s="18" t="s">
        <v>161</v>
      </c>
      <c r="BM133" s="225" t="s">
        <v>191</v>
      </c>
    </row>
    <row r="134" s="2" customFormat="1">
      <c r="A134" s="39"/>
      <c r="B134" s="40"/>
      <c r="C134" s="41"/>
      <c r="D134" s="227" t="s">
        <v>163</v>
      </c>
      <c r="E134" s="41"/>
      <c r="F134" s="228" t="s">
        <v>192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163</v>
      </c>
      <c r="AU134" s="18" t="s">
        <v>81</v>
      </c>
    </row>
    <row r="135" s="2" customFormat="1">
      <c r="A135" s="39"/>
      <c r="B135" s="40"/>
      <c r="C135" s="41"/>
      <c r="D135" s="232" t="s">
        <v>165</v>
      </c>
      <c r="E135" s="41"/>
      <c r="F135" s="233" t="s">
        <v>193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165</v>
      </c>
      <c r="AU135" s="18" t="s">
        <v>81</v>
      </c>
    </row>
    <row r="136" s="13" customFormat="1">
      <c r="A136" s="13"/>
      <c r="B136" s="234"/>
      <c r="C136" s="235"/>
      <c r="D136" s="227" t="s">
        <v>167</v>
      </c>
      <c r="E136" s="236" t="s">
        <v>19</v>
      </c>
      <c r="F136" s="237" t="s">
        <v>177</v>
      </c>
      <c r="G136" s="235"/>
      <c r="H136" s="238">
        <v>61.740000000000002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167</v>
      </c>
      <c r="AU136" s="244" t="s">
        <v>81</v>
      </c>
      <c r="AV136" s="13" t="s">
        <v>81</v>
      </c>
      <c r="AW136" s="13" t="s">
        <v>33</v>
      </c>
      <c r="AX136" s="13" t="s">
        <v>72</v>
      </c>
      <c r="AY136" s="244" t="s">
        <v>153</v>
      </c>
    </row>
    <row r="137" s="14" customFormat="1">
      <c r="A137" s="14"/>
      <c r="B137" s="245"/>
      <c r="C137" s="246"/>
      <c r="D137" s="227" t="s">
        <v>167</v>
      </c>
      <c r="E137" s="247" t="s">
        <v>19</v>
      </c>
      <c r="F137" s="248" t="s">
        <v>171</v>
      </c>
      <c r="G137" s="246"/>
      <c r="H137" s="249">
        <v>61.740000000000002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167</v>
      </c>
      <c r="AU137" s="255" t="s">
        <v>81</v>
      </c>
      <c r="AV137" s="14" t="s">
        <v>161</v>
      </c>
      <c r="AW137" s="14" t="s">
        <v>33</v>
      </c>
      <c r="AX137" s="14" t="s">
        <v>79</v>
      </c>
      <c r="AY137" s="255" t="s">
        <v>153</v>
      </c>
    </row>
    <row r="138" s="2" customFormat="1" ht="24.15" customHeight="1">
      <c r="A138" s="39"/>
      <c r="B138" s="40"/>
      <c r="C138" s="214" t="s">
        <v>154</v>
      </c>
      <c r="D138" s="214" t="s">
        <v>156</v>
      </c>
      <c r="E138" s="215" t="s">
        <v>194</v>
      </c>
      <c r="F138" s="216" t="s">
        <v>195</v>
      </c>
      <c r="G138" s="217" t="s">
        <v>159</v>
      </c>
      <c r="H138" s="218">
        <v>81.944000000000003</v>
      </c>
      <c r="I138" s="219"/>
      <c r="J138" s="220">
        <f>ROUND(I138*H138,2)</f>
        <v>0</v>
      </c>
      <c r="K138" s="216" t="s">
        <v>160</v>
      </c>
      <c r="L138" s="45"/>
      <c r="M138" s="221" t="s">
        <v>19</v>
      </c>
      <c r="N138" s="222" t="s">
        <v>43</v>
      </c>
      <c r="O138" s="85"/>
      <c r="P138" s="223">
        <f>O138*H138</f>
        <v>0</v>
      </c>
      <c r="Q138" s="223">
        <v>0.0073499999999999998</v>
      </c>
      <c r="R138" s="223">
        <f>Q138*H138</f>
        <v>0.60228839999999995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161</v>
      </c>
      <c r="AT138" s="225" t="s">
        <v>156</v>
      </c>
      <c r="AU138" s="225" t="s">
        <v>81</v>
      </c>
      <c r="AY138" s="18" t="s">
        <v>153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79</v>
      </c>
      <c r="BK138" s="226">
        <f>ROUND(I138*H138,2)</f>
        <v>0</v>
      </c>
      <c r="BL138" s="18" t="s">
        <v>161</v>
      </c>
      <c r="BM138" s="225" t="s">
        <v>196</v>
      </c>
    </row>
    <row r="139" s="2" customFormat="1">
      <c r="A139" s="39"/>
      <c r="B139" s="40"/>
      <c r="C139" s="41"/>
      <c r="D139" s="227" t="s">
        <v>163</v>
      </c>
      <c r="E139" s="41"/>
      <c r="F139" s="228" t="s">
        <v>197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163</v>
      </c>
      <c r="AU139" s="18" t="s">
        <v>81</v>
      </c>
    </row>
    <row r="140" s="2" customFormat="1">
      <c r="A140" s="39"/>
      <c r="B140" s="40"/>
      <c r="C140" s="41"/>
      <c r="D140" s="232" t="s">
        <v>165</v>
      </c>
      <c r="E140" s="41"/>
      <c r="F140" s="233" t="s">
        <v>198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165</v>
      </c>
      <c r="AU140" s="18" t="s">
        <v>81</v>
      </c>
    </row>
    <row r="141" s="13" customFormat="1">
      <c r="A141" s="13"/>
      <c r="B141" s="234"/>
      <c r="C141" s="235"/>
      <c r="D141" s="227" t="s">
        <v>167</v>
      </c>
      <c r="E141" s="236" t="s">
        <v>19</v>
      </c>
      <c r="F141" s="237" t="s">
        <v>199</v>
      </c>
      <c r="G141" s="235"/>
      <c r="H141" s="238">
        <v>97.058999999999998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167</v>
      </c>
      <c r="AU141" s="244" t="s">
        <v>81</v>
      </c>
      <c r="AV141" s="13" t="s">
        <v>81</v>
      </c>
      <c r="AW141" s="13" t="s">
        <v>33</v>
      </c>
      <c r="AX141" s="13" t="s">
        <v>72</v>
      </c>
      <c r="AY141" s="244" t="s">
        <v>153</v>
      </c>
    </row>
    <row r="142" s="13" customFormat="1">
      <c r="A142" s="13"/>
      <c r="B142" s="234"/>
      <c r="C142" s="235"/>
      <c r="D142" s="227" t="s">
        <v>167</v>
      </c>
      <c r="E142" s="236" t="s">
        <v>19</v>
      </c>
      <c r="F142" s="237" t="s">
        <v>200</v>
      </c>
      <c r="G142" s="235"/>
      <c r="H142" s="238">
        <v>-1.7729999999999999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167</v>
      </c>
      <c r="AU142" s="244" t="s">
        <v>81</v>
      </c>
      <c r="AV142" s="13" t="s">
        <v>81</v>
      </c>
      <c r="AW142" s="13" t="s">
        <v>33</v>
      </c>
      <c r="AX142" s="13" t="s">
        <v>72</v>
      </c>
      <c r="AY142" s="244" t="s">
        <v>153</v>
      </c>
    </row>
    <row r="143" s="13" customFormat="1">
      <c r="A143" s="13"/>
      <c r="B143" s="234"/>
      <c r="C143" s="235"/>
      <c r="D143" s="227" t="s">
        <v>167</v>
      </c>
      <c r="E143" s="236" t="s">
        <v>19</v>
      </c>
      <c r="F143" s="237" t="s">
        <v>201</v>
      </c>
      <c r="G143" s="235"/>
      <c r="H143" s="238">
        <v>-13.342000000000001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167</v>
      </c>
      <c r="AU143" s="244" t="s">
        <v>81</v>
      </c>
      <c r="AV143" s="13" t="s">
        <v>81</v>
      </c>
      <c r="AW143" s="13" t="s">
        <v>33</v>
      </c>
      <c r="AX143" s="13" t="s">
        <v>72</v>
      </c>
      <c r="AY143" s="244" t="s">
        <v>153</v>
      </c>
    </row>
    <row r="144" s="14" customFormat="1">
      <c r="A144" s="14"/>
      <c r="B144" s="245"/>
      <c r="C144" s="246"/>
      <c r="D144" s="227" t="s">
        <v>167</v>
      </c>
      <c r="E144" s="247" t="s">
        <v>19</v>
      </c>
      <c r="F144" s="248" t="s">
        <v>171</v>
      </c>
      <c r="G144" s="246"/>
      <c r="H144" s="249">
        <v>81.944000000000003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167</v>
      </c>
      <c r="AU144" s="255" t="s">
        <v>81</v>
      </c>
      <c r="AV144" s="14" t="s">
        <v>161</v>
      </c>
      <c r="AW144" s="14" t="s">
        <v>33</v>
      </c>
      <c r="AX144" s="14" t="s">
        <v>79</v>
      </c>
      <c r="AY144" s="255" t="s">
        <v>153</v>
      </c>
    </row>
    <row r="145" s="2" customFormat="1" ht="24.15" customHeight="1">
      <c r="A145" s="39"/>
      <c r="B145" s="40"/>
      <c r="C145" s="214" t="s">
        <v>202</v>
      </c>
      <c r="D145" s="214" t="s">
        <v>156</v>
      </c>
      <c r="E145" s="215" t="s">
        <v>203</v>
      </c>
      <c r="F145" s="216" t="s">
        <v>204</v>
      </c>
      <c r="G145" s="217" t="s">
        <v>159</v>
      </c>
      <c r="H145" s="218">
        <v>81.944000000000003</v>
      </c>
      <c r="I145" s="219"/>
      <c r="J145" s="220">
        <f>ROUND(I145*H145,2)</f>
        <v>0</v>
      </c>
      <c r="K145" s="216" t="s">
        <v>160</v>
      </c>
      <c r="L145" s="45"/>
      <c r="M145" s="221" t="s">
        <v>19</v>
      </c>
      <c r="N145" s="222" t="s">
        <v>43</v>
      </c>
      <c r="O145" s="85"/>
      <c r="P145" s="223">
        <f>O145*H145</f>
        <v>0</v>
      </c>
      <c r="Q145" s="223">
        <v>0.015400000000000001</v>
      </c>
      <c r="R145" s="223">
        <f>Q145*H145</f>
        <v>1.2619376</v>
      </c>
      <c r="S145" s="223">
        <v>0</v>
      </c>
      <c r="T145" s="22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161</v>
      </c>
      <c r="AT145" s="225" t="s">
        <v>156</v>
      </c>
      <c r="AU145" s="225" t="s">
        <v>81</v>
      </c>
      <c r="AY145" s="18" t="s">
        <v>153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79</v>
      </c>
      <c r="BK145" s="226">
        <f>ROUND(I145*H145,2)</f>
        <v>0</v>
      </c>
      <c r="BL145" s="18" t="s">
        <v>161</v>
      </c>
      <c r="BM145" s="225" t="s">
        <v>205</v>
      </c>
    </row>
    <row r="146" s="2" customFormat="1">
      <c r="A146" s="39"/>
      <c r="B146" s="40"/>
      <c r="C146" s="41"/>
      <c r="D146" s="227" t="s">
        <v>163</v>
      </c>
      <c r="E146" s="41"/>
      <c r="F146" s="228" t="s">
        <v>206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163</v>
      </c>
      <c r="AU146" s="18" t="s">
        <v>81</v>
      </c>
    </row>
    <row r="147" s="2" customFormat="1">
      <c r="A147" s="39"/>
      <c r="B147" s="40"/>
      <c r="C147" s="41"/>
      <c r="D147" s="232" t="s">
        <v>165</v>
      </c>
      <c r="E147" s="41"/>
      <c r="F147" s="233" t="s">
        <v>207</v>
      </c>
      <c r="G147" s="41"/>
      <c r="H147" s="41"/>
      <c r="I147" s="229"/>
      <c r="J147" s="41"/>
      <c r="K147" s="41"/>
      <c r="L147" s="45"/>
      <c r="M147" s="230"/>
      <c r="N147" s="23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165</v>
      </c>
      <c r="AU147" s="18" t="s">
        <v>81</v>
      </c>
    </row>
    <row r="148" s="13" customFormat="1">
      <c r="A148" s="13"/>
      <c r="B148" s="234"/>
      <c r="C148" s="235"/>
      <c r="D148" s="227" t="s">
        <v>167</v>
      </c>
      <c r="E148" s="236" t="s">
        <v>19</v>
      </c>
      <c r="F148" s="237" t="s">
        <v>199</v>
      </c>
      <c r="G148" s="235"/>
      <c r="H148" s="238">
        <v>97.058999999999998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167</v>
      </c>
      <c r="AU148" s="244" t="s">
        <v>81</v>
      </c>
      <c r="AV148" s="13" t="s">
        <v>81</v>
      </c>
      <c r="AW148" s="13" t="s">
        <v>33</v>
      </c>
      <c r="AX148" s="13" t="s">
        <v>72</v>
      </c>
      <c r="AY148" s="244" t="s">
        <v>153</v>
      </c>
    </row>
    <row r="149" s="13" customFormat="1">
      <c r="A149" s="13"/>
      <c r="B149" s="234"/>
      <c r="C149" s="235"/>
      <c r="D149" s="227" t="s">
        <v>167</v>
      </c>
      <c r="E149" s="236" t="s">
        <v>19</v>
      </c>
      <c r="F149" s="237" t="s">
        <v>200</v>
      </c>
      <c r="G149" s="235"/>
      <c r="H149" s="238">
        <v>-1.7729999999999999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167</v>
      </c>
      <c r="AU149" s="244" t="s">
        <v>81</v>
      </c>
      <c r="AV149" s="13" t="s">
        <v>81</v>
      </c>
      <c r="AW149" s="13" t="s">
        <v>33</v>
      </c>
      <c r="AX149" s="13" t="s">
        <v>72</v>
      </c>
      <c r="AY149" s="244" t="s">
        <v>153</v>
      </c>
    </row>
    <row r="150" s="13" customFormat="1">
      <c r="A150" s="13"/>
      <c r="B150" s="234"/>
      <c r="C150" s="235"/>
      <c r="D150" s="227" t="s">
        <v>167</v>
      </c>
      <c r="E150" s="236" t="s">
        <v>19</v>
      </c>
      <c r="F150" s="237" t="s">
        <v>201</v>
      </c>
      <c r="G150" s="235"/>
      <c r="H150" s="238">
        <v>-13.342000000000001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167</v>
      </c>
      <c r="AU150" s="244" t="s">
        <v>81</v>
      </c>
      <c r="AV150" s="13" t="s">
        <v>81</v>
      </c>
      <c r="AW150" s="13" t="s">
        <v>33</v>
      </c>
      <c r="AX150" s="13" t="s">
        <v>72</v>
      </c>
      <c r="AY150" s="244" t="s">
        <v>153</v>
      </c>
    </row>
    <row r="151" s="14" customFormat="1">
      <c r="A151" s="14"/>
      <c r="B151" s="245"/>
      <c r="C151" s="246"/>
      <c r="D151" s="227" t="s">
        <v>167</v>
      </c>
      <c r="E151" s="247" t="s">
        <v>19</v>
      </c>
      <c r="F151" s="248" t="s">
        <v>171</v>
      </c>
      <c r="G151" s="246"/>
      <c r="H151" s="249">
        <v>81.944000000000003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167</v>
      </c>
      <c r="AU151" s="255" t="s">
        <v>81</v>
      </c>
      <c r="AV151" s="14" t="s">
        <v>161</v>
      </c>
      <c r="AW151" s="14" t="s">
        <v>33</v>
      </c>
      <c r="AX151" s="14" t="s">
        <v>79</v>
      </c>
      <c r="AY151" s="255" t="s">
        <v>153</v>
      </c>
    </row>
    <row r="152" s="2" customFormat="1" ht="24.15" customHeight="1">
      <c r="A152" s="39"/>
      <c r="B152" s="40"/>
      <c r="C152" s="214" t="s">
        <v>208</v>
      </c>
      <c r="D152" s="214" t="s">
        <v>156</v>
      </c>
      <c r="E152" s="215" t="s">
        <v>209</v>
      </c>
      <c r="F152" s="216" t="s">
        <v>210</v>
      </c>
      <c r="G152" s="217" t="s">
        <v>159</v>
      </c>
      <c r="H152" s="218">
        <v>81.944000000000003</v>
      </c>
      <c r="I152" s="219"/>
      <c r="J152" s="220">
        <f>ROUND(I152*H152,2)</f>
        <v>0</v>
      </c>
      <c r="K152" s="216" t="s">
        <v>160</v>
      </c>
      <c r="L152" s="45"/>
      <c r="M152" s="221" t="s">
        <v>19</v>
      </c>
      <c r="N152" s="222" t="s">
        <v>43</v>
      </c>
      <c r="O152" s="85"/>
      <c r="P152" s="223">
        <f>O152*H152</f>
        <v>0</v>
      </c>
      <c r="Q152" s="223">
        <v>0.0079000000000000008</v>
      </c>
      <c r="R152" s="223">
        <f>Q152*H152</f>
        <v>0.64735760000000009</v>
      </c>
      <c r="S152" s="223">
        <v>0</v>
      </c>
      <c r="T152" s="22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5" t="s">
        <v>161</v>
      </c>
      <c r="AT152" s="225" t="s">
        <v>156</v>
      </c>
      <c r="AU152" s="225" t="s">
        <v>81</v>
      </c>
      <c r="AY152" s="18" t="s">
        <v>153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79</v>
      </c>
      <c r="BK152" s="226">
        <f>ROUND(I152*H152,2)</f>
        <v>0</v>
      </c>
      <c r="BL152" s="18" t="s">
        <v>161</v>
      </c>
      <c r="BM152" s="225" t="s">
        <v>211</v>
      </c>
    </row>
    <row r="153" s="2" customFormat="1">
      <c r="A153" s="39"/>
      <c r="B153" s="40"/>
      <c r="C153" s="41"/>
      <c r="D153" s="227" t="s">
        <v>163</v>
      </c>
      <c r="E153" s="41"/>
      <c r="F153" s="228" t="s">
        <v>212</v>
      </c>
      <c r="G153" s="41"/>
      <c r="H153" s="41"/>
      <c r="I153" s="229"/>
      <c r="J153" s="41"/>
      <c r="K153" s="41"/>
      <c r="L153" s="45"/>
      <c r="M153" s="230"/>
      <c r="N153" s="23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163</v>
      </c>
      <c r="AU153" s="18" t="s">
        <v>81</v>
      </c>
    </row>
    <row r="154" s="2" customFormat="1">
      <c r="A154" s="39"/>
      <c r="B154" s="40"/>
      <c r="C154" s="41"/>
      <c r="D154" s="232" t="s">
        <v>165</v>
      </c>
      <c r="E154" s="41"/>
      <c r="F154" s="233" t="s">
        <v>213</v>
      </c>
      <c r="G154" s="41"/>
      <c r="H154" s="41"/>
      <c r="I154" s="229"/>
      <c r="J154" s="41"/>
      <c r="K154" s="41"/>
      <c r="L154" s="45"/>
      <c r="M154" s="230"/>
      <c r="N154" s="231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165</v>
      </c>
      <c r="AU154" s="18" t="s">
        <v>81</v>
      </c>
    </row>
    <row r="155" s="13" customFormat="1">
      <c r="A155" s="13"/>
      <c r="B155" s="234"/>
      <c r="C155" s="235"/>
      <c r="D155" s="227" t="s">
        <v>167</v>
      </c>
      <c r="E155" s="236" t="s">
        <v>19</v>
      </c>
      <c r="F155" s="237" t="s">
        <v>199</v>
      </c>
      <c r="G155" s="235"/>
      <c r="H155" s="238">
        <v>97.058999999999998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167</v>
      </c>
      <c r="AU155" s="244" t="s">
        <v>81</v>
      </c>
      <c r="AV155" s="13" t="s">
        <v>81</v>
      </c>
      <c r="AW155" s="13" t="s">
        <v>33</v>
      </c>
      <c r="AX155" s="13" t="s">
        <v>72</v>
      </c>
      <c r="AY155" s="244" t="s">
        <v>153</v>
      </c>
    </row>
    <row r="156" s="13" customFormat="1">
      <c r="A156" s="13"/>
      <c r="B156" s="234"/>
      <c r="C156" s="235"/>
      <c r="D156" s="227" t="s">
        <v>167</v>
      </c>
      <c r="E156" s="236" t="s">
        <v>19</v>
      </c>
      <c r="F156" s="237" t="s">
        <v>200</v>
      </c>
      <c r="G156" s="235"/>
      <c r="H156" s="238">
        <v>-1.7729999999999999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167</v>
      </c>
      <c r="AU156" s="244" t="s">
        <v>81</v>
      </c>
      <c r="AV156" s="13" t="s">
        <v>81</v>
      </c>
      <c r="AW156" s="13" t="s">
        <v>33</v>
      </c>
      <c r="AX156" s="13" t="s">
        <v>72</v>
      </c>
      <c r="AY156" s="244" t="s">
        <v>153</v>
      </c>
    </row>
    <row r="157" s="13" customFormat="1">
      <c r="A157" s="13"/>
      <c r="B157" s="234"/>
      <c r="C157" s="235"/>
      <c r="D157" s="227" t="s">
        <v>167</v>
      </c>
      <c r="E157" s="236" t="s">
        <v>19</v>
      </c>
      <c r="F157" s="237" t="s">
        <v>201</v>
      </c>
      <c r="G157" s="235"/>
      <c r="H157" s="238">
        <v>-13.342000000000001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167</v>
      </c>
      <c r="AU157" s="244" t="s">
        <v>81</v>
      </c>
      <c r="AV157" s="13" t="s">
        <v>81</v>
      </c>
      <c r="AW157" s="13" t="s">
        <v>33</v>
      </c>
      <c r="AX157" s="13" t="s">
        <v>72</v>
      </c>
      <c r="AY157" s="244" t="s">
        <v>153</v>
      </c>
    </row>
    <row r="158" s="14" customFormat="1">
      <c r="A158" s="14"/>
      <c r="B158" s="245"/>
      <c r="C158" s="246"/>
      <c r="D158" s="227" t="s">
        <v>167</v>
      </c>
      <c r="E158" s="247" t="s">
        <v>19</v>
      </c>
      <c r="F158" s="248" t="s">
        <v>171</v>
      </c>
      <c r="G158" s="246"/>
      <c r="H158" s="249">
        <v>81.944000000000003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167</v>
      </c>
      <c r="AU158" s="255" t="s">
        <v>81</v>
      </c>
      <c r="AV158" s="14" t="s">
        <v>161</v>
      </c>
      <c r="AW158" s="14" t="s">
        <v>33</v>
      </c>
      <c r="AX158" s="14" t="s">
        <v>79</v>
      </c>
      <c r="AY158" s="255" t="s">
        <v>153</v>
      </c>
    </row>
    <row r="159" s="2" customFormat="1" ht="24.15" customHeight="1">
      <c r="A159" s="39"/>
      <c r="B159" s="40"/>
      <c r="C159" s="214" t="s">
        <v>214</v>
      </c>
      <c r="D159" s="214" t="s">
        <v>156</v>
      </c>
      <c r="E159" s="215" t="s">
        <v>215</v>
      </c>
      <c r="F159" s="216" t="s">
        <v>216</v>
      </c>
      <c r="G159" s="217" t="s">
        <v>159</v>
      </c>
      <c r="H159" s="218">
        <v>81.944000000000003</v>
      </c>
      <c r="I159" s="219"/>
      <c r="J159" s="220">
        <f>ROUND(I159*H159,2)</f>
        <v>0</v>
      </c>
      <c r="K159" s="216" t="s">
        <v>160</v>
      </c>
      <c r="L159" s="45"/>
      <c r="M159" s="221" t="s">
        <v>19</v>
      </c>
      <c r="N159" s="222" t="s">
        <v>43</v>
      </c>
      <c r="O159" s="85"/>
      <c r="P159" s="223">
        <f>O159*H159</f>
        <v>0</v>
      </c>
      <c r="Q159" s="223">
        <v>0.00025999999999999998</v>
      </c>
      <c r="R159" s="223">
        <f>Q159*H159</f>
        <v>0.021305439999999998</v>
      </c>
      <c r="S159" s="223">
        <v>0</v>
      </c>
      <c r="T159" s="22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5" t="s">
        <v>161</v>
      </c>
      <c r="AT159" s="225" t="s">
        <v>156</v>
      </c>
      <c r="AU159" s="225" t="s">
        <v>81</v>
      </c>
      <c r="AY159" s="18" t="s">
        <v>153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8" t="s">
        <v>79</v>
      </c>
      <c r="BK159" s="226">
        <f>ROUND(I159*H159,2)</f>
        <v>0</v>
      </c>
      <c r="BL159" s="18" t="s">
        <v>161</v>
      </c>
      <c r="BM159" s="225" t="s">
        <v>217</v>
      </c>
    </row>
    <row r="160" s="2" customFormat="1">
      <c r="A160" s="39"/>
      <c r="B160" s="40"/>
      <c r="C160" s="41"/>
      <c r="D160" s="227" t="s">
        <v>163</v>
      </c>
      <c r="E160" s="41"/>
      <c r="F160" s="228" t="s">
        <v>218</v>
      </c>
      <c r="G160" s="41"/>
      <c r="H160" s="41"/>
      <c r="I160" s="229"/>
      <c r="J160" s="41"/>
      <c r="K160" s="41"/>
      <c r="L160" s="45"/>
      <c r="M160" s="230"/>
      <c r="N160" s="231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163</v>
      </c>
      <c r="AU160" s="18" t="s">
        <v>81</v>
      </c>
    </row>
    <row r="161" s="2" customFormat="1">
      <c r="A161" s="39"/>
      <c r="B161" s="40"/>
      <c r="C161" s="41"/>
      <c r="D161" s="232" t="s">
        <v>165</v>
      </c>
      <c r="E161" s="41"/>
      <c r="F161" s="233" t="s">
        <v>219</v>
      </c>
      <c r="G161" s="41"/>
      <c r="H161" s="41"/>
      <c r="I161" s="229"/>
      <c r="J161" s="41"/>
      <c r="K161" s="41"/>
      <c r="L161" s="45"/>
      <c r="M161" s="230"/>
      <c r="N161" s="231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165</v>
      </c>
      <c r="AU161" s="18" t="s">
        <v>81</v>
      </c>
    </row>
    <row r="162" s="13" customFormat="1">
      <c r="A162" s="13"/>
      <c r="B162" s="234"/>
      <c r="C162" s="235"/>
      <c r="D162" s="227" t="s">
        <v>167</v>
      </c>
      <c r="E162" s="236" t="s">
        <v>19</v>
      </c>
      <c r="F162" s="237" t="s">
        <v>199</v>
      </c>
      <c r="G162" s="235"/>
      <c r="H162" s="238">
        <v>97.058999999999998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167</v>
      </c>
      <c r="AU162" s="244" t="s">
        <v>81</v>
      </c>
      <c r="AV162" s="13" t="s">
        <v>81</v>
      </c>
      <c r="AW162" s="13" t="s">
        <v>33</v>
      </c>
      <c r="AX162" s="13" t="s">
        <v>72</v>
      </c>
      <c r="AY162" s="244" t="s">
        <v>153</v>
      </c>
    </row>
    <row r="163" s="13" customFormat="1">
      <c r="A163" s="13"/>
      <c r="B163" s="234"/>
      <c r="C163" s="235"/>
      <c r="D163" s="227" t="s">
        <v>167</v>
      </c>
      <c r="E163" s="236" t="s">
        <v>19</v>
      </c>
      <c r="F163" s="237" t="s">
        <v>200</v>
      </c>
      <c r="G163" s="235"/>
      <c r="H163" s="238">
        <v>-1.7729999999999999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167</v>
      </c>
      <c r="AU163" s="244" t="s">
        <v>81</v>
      </c>
      <c r="AV163" s="13" t="s">
        <v>81</v>
      </c>
      <c r="AW163" s="13" t="s">
        <v>33</v>
      </c>
      <c r="AX163" s="13" t="s">
        <v>72</v>
      </c>
      <c r="AY163" s="244" t="s">
        <v>153</v>
      </c>
    </row>
    <row r="164" s="13" customFormat="1">
      <c r="A164" s="13"/>
      <c r="B164" s="234"/>
      <c r="C164" s="235"/>
      <c r="D164" s="227" t="s">
        <v>167</v>
      </c>
      <c r="E164" s="236" t="s">
        <v>19</v>
      </c>
      <c r="F164" s="237" t="s">
        <v>201</v>
      </c>
      <c r="G164" s="235"/>
      <c r="H164" s="238">
        <v>-13.342000000000001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167</v>
      </c>
      <c r="AU164" s="244" t="s">
        <v>81</v>
      </c>
      <c r="AV164" s="13" t="s">
        <v>81</v>
      </c>
      <c r="AW164" s="13" t="s">
        <v>33</v>
      </c>
      <c r="AX164" s="13" t="s">
        <v>72</v>
      </c>
      <c r="AY164" s="244" t="s">
        <v>153</v>
      </c>
    </row>
    <row r="165" s="14" customFormat="1">
      <c r="A165" s="14"/>
      <c r="B165" s="245"/>
      <c r="C165" s="246"/>
      <c r="D165" s="227" t="s">
        <v>167</v>
      </c>
      <c r="E165" s="247" t="s">
        <v>19</v>
      </c>
      <c r="F165" s="248" t="s">
        <v>171</v>
      </c>
      <c r="G165" s="246"/>
      <c r="H165" s="249">
        <v>81.944000000000003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167</v>
      </c>
      <c r="AU165" s="255" t="s">
        <v>81</v>
      </c>
      <c r="AV165" s="14" t="s">
        <v>161</v>
      </c>
      <c r="AW165" s="14" t="s">
        <v>33</v>
      </c>
      <c r="AX165" s="14" t="s">
        <v>79</v>
      </c>
      <c r="AY165" s="255" t="s">
        <v>153</v>
      </c>
    </row>
    <row r="166" s="2" customFormat="1" ht="16.5" customHeight="1">
      <c r="A166" s="39"/>
      <c r="B166" s="40"/>
      <c r="C166" s="214" t="s">
        <v>220</v>
      </c>
      <c r="D166" s="214" t="s">
        <v>156</v>
      </c>
      <c r="E166" s="215" t="s">
        <v>221</v>
      </c>
      <c r="F166" s="216" t="s">
        <v>222</v>
      </c>
      <c r="G166" s="217" t="s">
        <v>159</v>
      </c>
      <c r="H166" s="218">
        <v>81.944000000000003</v>
      </c>
      <c r="I166" s="219"/>
      <c r="J166" s="220">
        <f>ROUND(I166*H166,2)</f>
        <v>0</v>
      </c>
      <c r="K166" s="216" t="s">
        <v>160</v>
      </c>
      <c r="L166" s="45"/>
      <c r="M166" s="221" t="s">
        <v>19</v>
      </c>
      <c r="N166" s="222" t="s">
        <v>43</v>
      </c>
      <c r="O166" s="85"/>
      <c r="P166" s="223">
        <f>O166*H166</f>
        <v>0</v>
      </c>
      <c r="Q166" s="223">
        <v>0.0040000000000000001</v>
      </c>
      <c r="R166" s="223">
        <f>Q166*H166</f>
        <v>0.32777600000000001</v>
      </c>
      <c r="S166" s="223">
        <v>0</v>
      </c>
      <c r="T166" s="22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5" t="s">
        <v>161</v>
      </c>
      <c r="AT166" s="225" t="s">
        <v>156</v>
      </c>
      <c r="AU166" s="225" t="s">
        <v>81</v>
      </c>
      <c r="AY166" s="18" t="s">
        <v>153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8" t="s">
        <v>79</v>
      </c>
      <c r="BK166" s="226">
        <f>ROUND(I166*H166,2)</f>
        <v>0</v>
      </c>
      <c r="BL166" s="18" t="s">
        <v>161</v>
      </c>
      <c r="BM166" s="225" t="s">
        <v>223</v>
      </c>
    </row>
    <row r="167" s="2" customFormat="1">
      <c r="A167" s="39"/>
      <c r="B167" s="40"/>
      <c r="C167" s="41"/>
      <c r="D167" s="227" t="s">
        <v>163</v>
      </c>
      <c r="E167" s="41"/>
      <c r="F167" s="228" t="s">
        <v>224</v>
      </c>
      <c r="G167" s="41"/>
      <c r="H167" s="41"/>
      <c r="I167" s="229"/>
      <c r="J167" s="41"/>
      <c r="K167" s="41"/>
      <c r="L167" s="45"/>
      <c r="M167" s="230"/>
      <c r="N167" s="23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163</v>
      </c>
      <c r="AU167" s="18" t="s">
        <v>81</v>
      </c>
    </row>
    <row r="168" s="2" customFormat="1">
      <c r="A168" s="39"/>
      <c r="B168" s="40"/>
      <c r="C168" s="41"/>
      <c r="D168" s="232" t="s">
        <v>165</v>
      </c>
      <c r="E168" s="41"/>
      <c r="F168" s="233" t="s">
        <v>225</v>
      </c>
      <c r="G168" s="41"/>
      <c r="H168" s="41"/>
      <c r="I168" s="229"/>
      <c r="J168" s="41"/>
      <c r="K168" s="41"/>
      <c r="L168" s="45"/>
      <c r="M168" s="230"/>
      <c r="N168" s="231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165</v>
      </c>
      <c r="AU168" s="18" t="s">
        <v>81</v>
      </c>
    </row>
    <row r="169" s="13" customFormat="1">
      <c r="A169" s="13"/>
      <c r="B169" s="234"/>
      <c r="C169" s="235"/>
      <c r="D169" s="227" t="s">
        <v>167</v>
      </c>
      <c r="E169" s="236" t="s">
        <v>19</v>
      </c>
      <c r="F169" s="237" t="s">
        <v>199</v>
      </c>
      <c r="G169" s="235"/>
      <c r="H169" s="238">
        <v>97.058999999999998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167</v>
      </c>
      <c r="AU169" s="244" t="s">
        <v>81</v>
      </c>
      <c r="AV169" s="13" t="s">
        <v>81</v>
      </c>
      <c r="AW169" s="13" t="s">
        <v>33</v>
      </c>
      <c r="AX169" s="13" t="s">
        <v>72</v>
      </c>
      <c r="AY169" s="244" t="s">
        <v>153</v>
      </c>
    </row>
    <row r="170" s="13" customFormat="1">
      <c r="A170" s="13"/>
      <c r="B170" s="234"/>
      <c r="C170" s="235"/>
      <c r="D170" s="227" t="s">
        <v>167</v>
      </c>
      <c r="E170" s="236" t="s">
        <v>19</v>
      </c>
      <c r="F170" s="237" t="s">
        <v>200</v>
      </c>
      <c r="G170" s="235"/>
      <c r="H170" s="238">
        <v>-1.7729999999999999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167</v>
      </c>
      <c r="AU170" s="244" t="s">
        <v>81</v>
      </c>
      <c r="AV170" s="13" t="s">
        <v>81</v>
      </c>
      <c r="AW170" s="13" t="s">
        <v>33</v>
      </c>
      <c r="AX170" s="13" t="s">
        <v>72</v>
      </c>
      <c r="AY170" s="244" t="s">
        <v>153</v>
      </c>
    </row>
    <row r="171" s="13" customFormat="1">
      <c r="A171" s="13"/>
      <c r="B171" s="234"/>
      <c r="C171" s="235"/>
      <c r="D171" s="227" t="s">
        <v>167</v>
      </c>
      <c r="E171" s="236" t="s">
        <v>19</v>
      </c>
      <c r="F171" s="237" t="s">
        <v>201</v>
      </c>
      <c r="G171" s="235"/>
      <c r="H171" s="238">
        <v>-13.342000000000001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167</v>
      </c>
      <c r="AU171" s="244" t="s">
        <v>81</v>
      </c>
      <c r="AV171" s="13" t="s">
        <v>81</v>
      </c>
      <c r="AW171" s="13" t="s">
        <v>33</v>
      </c>
      <c r="AX171" s="13" t="s">
        <v>72</v>
      </c>
      <c r="AY171" s="244" t="s">
        <v>153</v>
      </c>
    </row>
    <row r="172" s="14" customFormat="1">
      <c r="A172" s="14"/>
      <c r="B172" s="245"/>
      <c r="C172" s="246"/>
      <c r="D172" s="227" t="s">
        <v>167</v>
      </c>
      <c r="E172" s="247" t="s">
        <v>19</v>
      </c>
      <c r="F172" s="248" t="s">
        <v>171</v>
      </c>
      <c r="G172" s="246"/>
      <c r="H172" s="249">
        <v>81.944000000000003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167</v>
      </c>
      <c r="AU172" s="255" t="s">
        <v>81</v>
      </c>
      <c r="AV172" s="14" t="s">
        <v>161</v>
      </c>
      <c r="AW172" s="14" t="s">
        <v>33</v>
      </c>
      <c r="AX172" s="14" t="s">
        <v>79</v>
      </c>
      <c r="AY172" s="255" t="s">
        <v>153</v>
      </c>
    </row>
    <row r="173" s="2" customFormat="1" ht="21.75" customHeight="1">
      <c r="A173" s="39"/>
      <c r="B173" s="40"/>
      <c r="C173" s="214" t="s">
        <v>226</v>
      </c>
      <c r="D173" s="214" t="s">
        <v>156</v>
      </c>
      <c r="E173" s="215" t="s">
        <v>227</v>
      </c>
      <c r="F173" s="216" t="s">
        <v>228</v>
      </c>
      <c r="G173" s="217" t="s">
        <v>159</v>
      </c>
      <c r="H173" s="218">
        <v>3</v>
      </c>
      <c r="I173" s="219"/>
      <c r="J173" s="220">
        <f>ROUND(I173*H173,2)</f>
        <v>0</v>
      </c>
      <c r="K173" s="216" t="s">
        <v>160</v>
      </c>
      <c r="L173" s="45"/>
      <c r="M173" s="221" t="s">
        <v>19</v>
      </c>
      <c r="N173" s="222" t="s">
        <v>43</v>
      </c>
      <c r="O173" s="85"/>
      <c r="P173" s="223">
        <f>O173*H173</f>
        <v>0</v>
      </c>
      <c r="Q173" s="223">
        <v>0.037999999999999999</v>
      </c>
      <c r="R173" s="223">
        <f>Q173*H173</f>
        <v>0.11399999999999999</v>
      </c>
      <c r="S173" s="223">
        <v>0</v>
      </c>
      <c r="T173" s="22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5" t="s">
        <v>161</v>
      </c>
      <c r="AT173" s="225" t="s">
        <v>156</v>
      </c>
      <c r="AU173" s="225" t="s">
        <v>81</v>
      </c>
      <c r="AY173" s="18" t="s">
        <v>153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8" t="s">
        <v>79</v>
      </c>
      <c r="BK173" s="226">
        <f>ROUND(I173*H173,2)</f>
        <v>0</v>
      </c>
      <c r="BL173" s="18" t="s">
        <v>161</v>
      </c>
      <c r="BM173" s="225" t="s">
        <v>229</v>
      </c>
    </row>
    <row r="174" s="2" customFormat="1">
      <c r="A174" s="39"/>
      <c r="B174" s="40"/>
      <c r="C174" s="41"/>
      <c r="D174" s="227" t="s">
        <v>163</v>
      </c>
      <c r="E174" s="41"/>
      <c r="F174" s="228" t="s">
        <v>230</v>
      </c>
      <c r="G174" s="41"/>
      <c r="H174" s="41"/>
      <c r="I174" s="229"/>
      <c r="J174" s="41"/>
      <c r="K174" s="41"/>
      <c r="L174" s="45"/>
      <c r="M174" s="230"/>
      <c r="N174" s="23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163</v>
      </c>
      <c r="AU174" s="18" t="s">
        <v>81</v>
      </c>
    </row>
    <row r="175" s="2" customFormat="1">
      <c r="A175" s="39"/>
      <c r="B175" s="40"/>
      <c r="C175" s="41"/>
      <c r="D175" s="232" t="s">
        <v>165</v>
      </c>
      <c r="E175" s="41"/>
      <c r="F175" s="233" t="s">
        <v>231</v>
      </c>
      <c r="G175" s="41"/>
      <c r="H175" s="41"/>
      <c r="I175" s="229"/>
      <c r="J175" s="41"/>
      <c r="K175" s="41"/>
      <c r="L175" s="45"/>
      <c r="M175" s="230"/>
      <c r="N175" s="231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165</v>
      </c>
      <c r="AU175" s="18" t="s">
        <v>81</v>
      </c>
    </row>
    <row r="176" s="2" customFormat="1" ht="21.75" customHeight="1">
      <c r="A176" s="39"/>
      <c r="B176" s="40"/>
      <c r="C176" s="214" t="s">
        <v>8</v>
      </c>
      <c r="D176" s="214" t="s">
        <v>156</v>
      </c>
      <c r="E176" s="215" t="s">
        <v>232</v>
      </c>
      <c r="F176" s="216" t="s">
        <v>233</v>
      </c>
      <c r="G176" s="217" t="s">
        <v>159</v>
      </c>
      <c r="H176" s="218">
        <v>3</v>
      </c>
      <c r="I176" s="219"/>
      <c r="J176" s="220">
        <f>ROUND(I176*H176,2)</f>
        <v>0</v>
      </c>
      <c r="K176" s="216" t="s">
        <v>160</v>
      </c>
      <c r="L176" s="45"/>
      <c r="M176" s="221" t="s">
        <v>19</v>
      </c>
      <c r="N176" s="222" t="s">
        <v>43</v>
      </c>
      <c r="O176" s="85"/>
      <c r="P176" s="223">
        <f>O176*H176</f>
        <v>0</v>
      </c>
      <c r="Q176" s="223">
        <v>0.056000000000000001</v>
      </c>
      <c r="R176" s="223">
        <f>Q176*H176</f>
        <v>0.16800000000000001</v>
      </c>
      <c r="S176" s="223">
        <v>0</v>
      </c>
      <c r="T176" s="22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5" t="s">
        <v>161</v>
      </c>
      <c r="AT176" s="225" t="s">
        <v>156</v>
      </c>
      <c r="AU176" s="225" t="s">
        <v>81</v>
      </c>
      <c r="AY176" s="18" t="s">
        <v>153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8" t="s">
        <v>79</v>
      </c>
      <c r="BK176" s="226">
        <f>ROUND(I176*H176,2)</f>
        <v>0</v>
      </c>
      <c r="BL176" s="18" t="s">
        <v>161</v>
      </c>
      <c r="BM176" s="225" t="s">
        <v>234</v>
      </c>
    </row>
    <row r="177" s="2" customFormat="1">
      <c r="A177" s="39"/>
      <c r="B177" s="40"/>
      <c r="C177" s="41"/>
      <c r="D177" s="227" t="s">
        <v>163</v>
      </c>
      <c r="E177" s="41"/>
      <c r="F177" s="228" t="s">
        <v>235</v>
      </c>
      <c r="G177" s="41"/>
      <c r="H177" s="41"/>
      <c r="I177" s="229"/>
      <c r="J177" s="41"/>
      <c r="K177" s="41"/>
      <c r="L177" s="45"/>
      <c r="M177" s="230"/>
      <c r="N177" s="231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163</v>
      </c>
      <c r="AU177" s="18" t="s">
        <v>81</v>
      </c>
    </row>
    <row r="178" s="2" customFormat="1">
      <c r="A178" s="39"/>
      <c r="B178" s="40"/>
      <c r="C178" s="41"/>
      <c r="D178" s="232" t="s">
        <v>165</v>
      </c>
      <c r="E178" s="41"/>
      <c r="F178" s="233" t="s">
        <v>236</v>
      </c>
      <c r="G178" s="41"/>
      <c r="H178" s="41"/>
      <c r="I178" s="229"/>
      <c r="J178" s="41"/>
      <c r="K178" s="41"/>
      <c r="L178" s="45"/>
      <c r="M178" s="230"/>
      <c r="N178" s="231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165</v>
      </c>
      <c r="AU178" s="18" t="s">
        <v>81</v>
      </c>
    </row>
    <row r="179" s="2" customFormat="1" ht="24.15" customHeight="1">
      <c r="A179" s="39"/>
      <c r="B179" s="40"/>
      <c r="C179" s="214" t="s">
        <v>237</v>
      </c>
      <c r="D179" s="214" t="s">
        <v>156</v>
      </c>
      <c r="E179" s="215" t="s">
        <v>238</v>
      </c>
      <c r="F179" s="216" t="s">
        <v>239</v>
      </c>
      <c r="G179" s="217" t="s">
        <v>159</v>
      </c>
      <c r="H179" s="218">
        <v>3</v>
      </c>
      <c r="I179" s="219"/>
      <c r="J179" s="220">
        <f>ROUND(I179*H179,2)</f>
        <v>0</v>
      </c>
      <c r="K179" s="216" t="s">
        <v>160</v>
      </c>
      <c r="L179" s="45"/>
      <c r="M179" s="221" t="s">
        <v>19</v>
      </c>
      <c r="N179" s="222" t="s">
        <v>43</v>
      </c>
      <c r="O179" s="85"/>
      <c r="P179" s="223">
        <f>O179*H179</f>
        <v>0</v>
      </c>
      <c r="Q179" s="223">
        <v>0.037999999999999999</v>
      </c>
      <c r="R179" s="223">
        <f>Q179*H179</f>
        <v>0.11399999999999999</v>
      </c>
      <c r="S179" s="223">
        <v>0</v>
      </c>
      <c r="T179" s="22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5" t="s">
        <v>161</v>
      </c>
      <c r="AT179" s="225" t="s">
        <v>156</v>
      </c>
      <c r="AU179" s="225" t="s">
        <v>81</v>
      </c>
      <c r="AY179" s="18" t="s">
        <v>153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8" t="s">
        <v>79</v>
      </c>
      <c r="BK179" s="226">
        <f>ROUND(I179*H179,2)</f>
        <v>0</v>
      </c>
      <c r="BL179" s="18" t="s">
        <v>161</v>
      </c>
      <c r="BM179" s="225" t="s">
        <v>240</v>
      </c>
    </row>
    <row r="180" s="2" customFormat="1">
      <c r="A180" s="39"/>
      <c r="B180" s="40"/>
      <c r="C180" s="41"/>
      <c r="D180" s="227" t="s">
        <v>163</v>
      </c>
      <c r="E180" s="41"/>
      <c r="F180" s="228" t="s">
        <v>241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163</v>
      </c>
      <c r="AU180" s="18" t="s">
        <v>81</v>
      </c>
    </row>
    <row r="181" s="2" customFormat="1">
      <c r="A181" s="39"/>
      <c r="B181" s="40"/>
      <c r="C181" s="41"/>
      <c r="D181" s="232" t="s">
        <v>165</v>
      </c>
      <c r="E181" s="41"/>
      <c r="F181" s="233" t="s">
        <v>242</v>
      </c>
      <c r="G181" s="41"/>
      <c r="H181" s="41"/>
      <c r="I181" s="229"/>
      <c r="J181" s="41"/>
      <c r="K181" s="41"/>
      <c r="L181" s="45"/>
      <c r="M181" s="230"/>
      <c r="N181" s="231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165</v>
      </c>
      <c r="AU181" s="18" t="s">
        <v>81</v>
      </c>
    </row>
    <row r="182" s="2" customFormat="1" ht="24.15" customHeight="1">
      <c r="A182" s="39"/>
      <c r="B182" s="40"/>
      <c r="C182" s="214" t="s">
        <v>243</v>
      </c>
      <c r="D182" s="214" t="s">
        <v>156</v>
      </c>
      <c r="E182" s="215" t="s">
        <v>244</v>
      </c>
      <c r="F182" s="216" t="s">
        <v>245</v>
      </c>
      <c r="G182" s="217" t="s">
        <v>246</v>
      </c>
      <c r="H182" s="218">
        <v>27.719999999999999</v>
      </c>
      <c r="I182" s="219"/>
      <c r="J182" s="220">
        <f>ROUND(I182*H182,2)</f>
        <v>0</v>
      </c>
      <c r="K182" s="216" t="s">
        <v>160</v>
      </c>
      <c r="L182" s="45"/>
      <c r="M182" s="221" t="s">
        <v>19</v>
      </c>
      <c r="N182" s="222" t="s">
        <v>43</v>
      </c>
      <c r="O182" s="85"/>
      <c r="P182" s="223">
        <f>O182*H182</f>
        <v>0</v>
      </c>
      <c r="Q182" s="223">
        <v>0.0015</v>
      </c>
      <c r="R182" s="223">
        <f>Q182*H182</f>
        <v>0.041579999999999999</v>
      </c>
      <c r="S182" s="223">
        <v>0</v>
      </c>
      <c r="T182" s="22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5" t="s">
        <v>161</v>
      </c>
      <c r="AT182" s="225" t="s">
        <v>156</v>
      </c>
      <c r="AU182" s="225" t="s">
        <v>81</v>
      </c>
      <c r="AY182" s="18" t="s">
        <v>153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79</v>
      </c>
      <c r="BK182" s="226">
        <f>ROUND(I182*H182,2)</f>
        <v>0</v>
      </c>
      <c r="BL182" s="18" t="s">
        <v>161</v>
      </c>
      <c r="BM182" s="225" t="s">
        <v>247</v>
      </c>
    </row>
    <row r="183" s="2" customFormat="1">
      <c r="A183" s="39"/>
      <c r="B183" s="40"/>
      <c r="C183" s="41"/>
      <c r="D183" s="227" t="s">
        <v>163</v>
      </c>
      <c r="E183" s="41"/>
      <c r="F183" s="228" t="s">
        <v>248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163</v>
      </c>
      <c r="AU183" s="18" t="s">
        <v>81</v>
      </c>
    </row>
    <row r="184" s="2" customFormat="1">
      <c r="A184" s="39"/>
      <c r="B184" s="40"/>
      <c r="C184" s="41"/>
      <c r="D184" s="232" t="s">
        <v>165</v>
      </c>
      <c r="E184" s="41"/>
      <c r="F184" s="233" t="s">
        <v>249</v>
      </c>
      <c r="G184" s="41"/>
      <c r="H184" s="41"/>
      <c r="I184" s="229"/>
      <c r="J184" s="41"/>
      <c r="K184" s="41"/>
      <c r="L184" s="45"/>
      <c r="M184" s="230"/>
      <c r="N184" s="231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165</v>
      </c>
      <c r="AU184" s="18" t="s">
        <v>81</v>
      </c>
    </row>
    <row r="185" s="13" customFormat="1">
      <c r="A185" s="13"/>
      <c r="B185" s="234"/>
      <c r="C185" s="235"/>
      <c r="D185" s="227" t="s">
        <v>167</v>
      </c>
      <c r="E185" s="236" t="s">
        <v>19</v>
      </c>
      <c r="F185" s="237" t="s">
        <v>250</v>
      </c>
      <c r="G185" s="235"/>
      <c r="H185" s="238">
        <v>5.6200000000000001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167</v>
      </c>
      <c r="AU185" s="244" t="s">
        <v>81</v>
      </c>
      <c r="AV185" s="13" t="s">
        <v>81</v>
      </c>
      <c r="AW185" s="13" t="s">
        <v>33</v>
      </c>
      <c r="AX185" s="13" t="s">
        <v>72</v>
      </c>
      <c r="AY185" s="244" t="s">
        <v>153</v>
      </c>
    </row>
    <row r="186" s="13" customFormat="1">
      <c r="A186" s="13"/>
      <c r="B186" s="234"/>
      <c r="C186" s="235"/>
      <c r="D186" s="227" t="s">
        <v>167</v>
      </c>
      <c r="E186" s="236" t="s">
        <v>19</v>
      </c>
      <c r="F186" s="237" t="s">
        <v>251</v>
      </c>
      <c r="G186" s="235"/>
      <c r="H186" s="238">
        <v>17.16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167</v>
      </c>
      <c r="AU186" s="244" t="s">
        <v>81</v>
      </c>
      <c r="AV186" s="13" t="s">
        <v>81</v>
      </c>
      <c r="AW186" s="13" t="s">
        <v>33</v>
      </c>
      <c r="AX186" s="13" t="s">
        <v>72</v>
      </c>
      <c r="AY186" s="244" t="s">
        <v>153</v>
      </c>
    </row>
    <row r="187" s="13" customFormat="1">
      <c r="A187" s="13"/>
      <c r="B187" s="234"/>
      <c r="C187" s="235"/>
      <c r="D187" s="227" t="s">
        <v>167</v>
      </c>
      <c r="E187" s="236" t="s">
        <v>19</v>
      </c>
      <c r="F187" s="237" t="s">
        <v>252</v>
      </c>
      <c r="G187" s="235"/>
      <c r="H187" s="238">
        <v>4.9400000000000004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167</v>
      </c>
      <c r="AU187" s="244" t="s">
        <v>81</v>
      </c>
      <c r="AV187" s="13" t="s">
        <v>81</v>
      </c>
      <c r="AW187" s="13" t="s">
        <v>33</v>
      </c>
      <c r="AX187" s="13" t="s">
        <v>72</v>
      </c>
      <c r="AY187" s="244" t="s">
        <v>153</v>
      </c>
    </row>
    <row r="188" s="14" customFormat="1">
      <c r="A188" s="14"/>
      <c r="B188" s="245"/>
      <c r="C188" s="246"/>
      <c r="D188" s="227" t="s">
        <v>167</v>
      </c>
      <c r="E188" s="247" t="s">
        <v>19</v>
      </c>
      <c r="F188" s="248" t="s">
        <v>171</v>
      </c>
      <c r="G188" s="246"/>
      <c r="H188" s="249">
        <v>27.719999999999999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167</v>
      </c>
      <c r="AU188" s="255" t="s">
        <v>81</v>
      </c>
      <c r="AV188" s="14" t="s">
        <v>161</v>
      </c>
      <c r="AW188" s="14" t="s">
        <v>33</v>
      </c>
      <c r="AX188" s="14" t="s">
        <v>79</v>
      </c>
      <c r="AY188" s="255" t="s">
        <v>153</v>
      </c>
    </row>
    <row r="189" s="2" customFormat="1" ht="21.75" customHeight="1">
      <c r="A189" s="39"/>
      <c r="B189" s="40"/>
      <c r="C189" s="214" t="s">
        <v>253</v>
      </c>
      <c r="D189" s="214" t="s">
        <v>156</v>
      </c>
      <c r="E189" s="215" t="s">
        <v>254</v>
      </c>
      <c r="F189" s="216" t="s">
        <v>255</v>
      </c>
      <c r="G189" s="217" t="s">
        <v>256</v>
      </c>
      <c r="H189" s="218">
        <v>1</v>
      </c>
      <c r="I189" s="219"/>
      <c r="J189" s="220">
        <f>ROUND(I189*H189,2)</f>
        <v>0</v>
      </c>
      <c r="K189" s="216" t="s">
        <v>257</v>
      </c>
      <c r="L189" s="45"/>
      <c r="M189" s="221" t="s">
        <v>19</v>
      </c>
      <c r="N189" s="222" t="s">
        <v>43</v>
      </c>
      <c r="O189" s="85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5" t="s">
        <v>161</v>
      </c>
      <c r="AT189" s="225" t="s">
        <v>156</v>
      </c>
      <c r="AU189" s="225" t="s">
        <v>81</v>
      </c>
      <c r="AY189" s="18" t="s">
        <v>153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8" t="s">
        <v>79</v>
      </c>
      <c r="BK189" s="226">
        <f>ROUND(I189*H189,2)</f>
        <v>0</v>
      </c>
      <c r="BL189" s="18" t="s">
        <v>161</v>
      </c>
      <c r="BM189" s="225" t="s">
        <v>258</v>
      </c>
    </row>
    <row r="190" s="2" customFormat="1">
      <c r="A190" s="39"/>
      <c r="B190" s="40"/>
      <c r="C190" s="41"/>
      <c r="D190" s="227" t="s">
        <v>163</v>
      </c>
      <c r="E190" s="41"/>
      <c r="F190" s="228" t="s">
        <v>255</v>
      </c>
      <c r="G190" s="41"/>
      <c r="H190" s="41"/>
      <c r="I190" s="229"/>
      <c r="J190" s="41"/>
      <c r="K190" s="41"/>
      <c r="L190" s="45"/>
      <c r="M190" s="230"/>
      <c r="N190" s="231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163</v>
      </c>
      <c r="AU190" s="18" t="s">
        <v>81</v>
      </c>
    </row>
    <row r="191" s="2" customFormat="1">
      <c r="A191" s="39"/>
      <c r="B191" s="40"/>
      <c r="C191" s="41"/>
      <c r="D191" s="227" t="s">
        <v>259</v>
      </c>
      <c r="E191" s="41"/>
      <c r="F191" s="256" t="s">
        <v>260</v>
      </c>
      <c r="G191" s="41"/>
      <c r="H191" s="41"/>
      <c r="I191" s="229"/>
      <c r="J191" s="41"/>
      <c r="K191" s="41"/>
      <c r="L191" s="45"/>
      <c r="M191" s="230"/>
      <c r="N191" s="231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259</v>
      </c>
      <c r="AU191" s="18" t="s">
        <v>81</v>
      </c>
    </row>
    <row r="192" s="13" customFormat="1">
      <c r="A192" s="13"/>
      <c r="B192" s="234"/>
      <c r="C192" s="235"/>
      <c r="D192" s="227" t="s">
        <v>167</v>
      </c>
      <c r="E192" s="236" t="s">
        <v>19</v>
      </c>
      <c r="F192" s="237" t="s">
        <v>79</v>
      </c>
      <c r="G192" s="235"/>
      <c r="H192" s="238">
        <v>1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167</v>
      </c>
      <c r="AU192" s="244" t="s">
        <v>81</v>
      </c>
      <c r="AV192" s="13" t="s">
        <v>81</v>
      </c>
      <c r="AW192" s="13" t="s">
        <v>33</v>
      </c>
      <c r="AX192" s="13" t="s">
        <v>72</v>
      </c>
      <c r="AY192" s="244" t="s">
        <v>153</v>
      </c>
    </row>
    <row r="193" s="14" customFormat="1">
      <c r="A193" s="14"/>
      <c r="B193" s="245"/>
      <c r="C193" s="246"/>
      <c r="D193" s="227" t="s">
        <v>167</v>
      </c>
      <c r="E193" s="247" t="s">
        <v>19</v>
      </c>
      <c r="F193" s="248" t="s">
        <v>171</v>
      </c>
      <c r="G193" s="246"/>
      <c r="H193" s="249">
        <v>1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167</v>
      </c>
      <c r="AU193" s="255" t="s">
        <v>81</v>
      </c>
      <c r="AV193" s="14" t="s">
        <v>161</v>
      </c>
      <c r="AW193" s="14" t="s">
        <v>33</v>
      </c>
      <c r="AX193" s="14" t="s">
        <v>79</v>
      </c>
      <c r="AY193" s="255" t="s">
        <v>153</v>
      </c>
    </row>
    <row r="194" s="12" customFormat="1" ht="22.8" customHeight="1">
      <c r="A194" s="12"/>
      <c r="B194" s="198"/>
      <c r="C194" s="199"/>
      <c r="D194" s="200" t="s">
        <v>71</v>
      </c>
      <c r="E194" s="212" t="s">
        <v>214</v>
      </c>
      <c r="F194" s="212" t="s">
        <v>261</v>
      </c>
      <c r="G194" s="199"/>
      <c r="H194" s="199"/>
      <c r="I194" s="202"/>
      <c r="J194" s="213">
        <f>BK194</f>
        <v>0</v>
      </c>
      <c r="K194" s="199"/>
      <c r="L194" s="204"/>
      <c r="M194" s="205"/>
      <c r="N194" s="206"/>
      <c r="O194" s="206"/>
      <c r="P194" s="207">
        <f>SUM(P195:P221)</f>
        <v>0</v>
      </c>
      <c r="Q194" s="206"/>
      <c r="R194" s="207">
        <f>SUM(R195:R221)</f>
        <v>0.0024696000000000002</v>
      </c>
      <c r="S194" s="206"/>
      <c r="T194" s="208">
        <f>SUM(T195:T221)</f>
        <v>3.929948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9" t="s">
        <v>79</v>
      </c>
      <c r="AT194" s="210" t="s">
        <v>71</v>
      </c>
      <c r="AU194" s="210" t="s">
        <v>79</v>
      </c>
      <c r="AY194" s="209" t="s">
        <v>153</v>
      </c>
      <c r="BK194" s="211">
        <f>SUM(BK195:BK221)</f>
        <v>0</v>
      </c>
    </row>
    <row r="195" s="2" customFormat="1" ht="33" customHeight="1">
      <c r="A195" s="39"/>
      <c r="B195" s="40"/>
      <c r="C195" s="214" t="s">
        <v>262</v>
      </c>
      <c r="D195" s="214" t="s">
        <v>156</v>
      </c>
      <c r="E195" s="215" t="s">
        <v>263</v>
      </c>
      <c r="F195" s="216" t="s">
        <v>264</v>
      </c>
      <c r="G195" s="217" t="s">
        <v>159</v>
      </c>
      <c r="H195" s="218">
        <v>61.740000000000002</v>
      </c>
      <c r="I195" s="219"/>
      <c r="J195" s="220">
        <f>ROUND(I195*H195,2)</f>
        <v>0</v>
      </c>
      <c r="K195" s="216" t="s">
        <v>160</v>
      </c>
      <c r="L195" s="45"/>
      <c r="M195" s="221" t="s">
        <v>19</v>
      </c>
      <c r="N195" s="222" t="s">
        <v>43</v>
      </c>
      <c r="O195" s="85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5" t="s">
        <v>161</v>
      </c>
      <c r="AT195" s="225" t="s">
        <v>156</v>
      </c>
      <c r="AU195" s="225" t="s">
        <v>81</v>
      </c>
      <c r="AY195" s="18" t="s">
        <v>153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8" t="s">
        <v>79</v>
      </c>
      <c r="BK195" s="226">
        <f>ROUND(I195*H195,2)</f>
        <v>0</v>
      </c>
      <c r="BL195" s="18" t="s">
        <v>161</v>
      </c>
      <c r="BM195" s="225" t="s">
        <v>265</v>
      </c>
    </row>
    <row r="196" s="2" customFormat="1">
      <c r="A196" s="39"/>
      <c r="B196" s="40"/>
      <c r="C196" s="41"/>
      <c r="D196" s="227" t="s">
        <v>163</v>
      </c>
      <c r="E196" s="41"/>
      <c r="F196" s="228" t="s">
        <v>266</v>
      </c>
      <c r="G196" s="41"/>
      <c r="H196" s="41"/>
      <c r="I196" s="229"/>
      <c r="J196" s="41"/>
      <c r="K196" s="41"/>
      <c r="L196" s="45"/>
      <c r="M196" s="230"/>
      <c r="N196" s="231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163</v>
      </c>
      <c r="AU196" s="18" t="s">
        <v>81</v>
      </c>
    </row>
    <row r="197" s="2" customFormat="1">
      <c r="A197" s="39"/>
      <c r="B197" s="40"/>
      <c r="C197" s="41"/>
      <c r="D197" s="232" t="s">
        <v>165</v>
      </c>
      <c r="E197" s="41"/>
      <c r="F197" s="233" t="s">
        <v>267</v>
      </c>
      <c r="G197" s="41"/>
      <c r="H197" s="41"/>
      <c r="I197" s="229"/>
      <c r="J197" s="41"/>
      <c r="K197" s="41"/>
      <c r="L197" s="45"/>
      <c r="M197" s="230"/>
      <c r="N197" s="231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165</v>
      </c>
      <c r="AU197" s="18" t="s">
        <v>81</v>
      </c>
    </row>
    <row r="198" s="13" customFormat="1">
      <c r="A198" s="13"/>
      <c r="B198" s="234"/>
      <c r="C198" s="235"/>
      <c r="D198" s="227" t="s">
        <v>167</v>
      </c>
      <c r="E198" s="236" t="s">
        <v>19</v>
      </c>
      <c r="F198" s="237" t="s">
        <v>268</v>
      </c>
      <c r="G198" s="235"/>
      <c r="H198" s="238">
        <v>61.740000000000002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167</v>
      </c>
      <c r="AU198" s="244" t="s">
        <v>81</v>
      </c>
      <c r="AV198" s="13" t="s">
        <v>81</v>
      </c>
      <c r="AW198" s="13" t="s">
        <v>33</v>
      </c>
      <c r="AX198" s="13" t="s">
        <v>72</v>
      </c>
      <c r="AY198" s="244" t="s">
        <v>153</v>
      </c>
    </row>
    <row r="199" s="14" customFormat="1">
      <c r="A199" s="14"/>
      <c r="B199" s="245"/>
      <c r="C199" s="246"/>
      <c r="D199" s="227" t="s">
        <v>167</v>
      </c>
      <c r="E199" s="247" t="s">
        <v>19</v>
      </c>
      <c r="F199" s="248" t="s">
        <v>171</v>
      </c>
      <c r="G199" s="246"/>
      <c r="H199" s="249">
        <v>61.740000000000002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167</v>
      </c>
      <c r="AU199" s="255" t="s">
        <v>81</v>
      </c>
      <c r="AV199" s="14" t="s">
        <v>161</v>
      </c>
      <c r="AW199" s="14" t="s">
        <v>33</v>
      </c>
      <c r="AX199" s="14" t="s">
        <v>79</v>
      </c>
      <c r="AY199" s="255" t="s">
        <v>153</v>
      </c>
    </row>
    <row r="200" s="2" customFormat="1" ht="24.15" customHeight="1">
      <c r="A200" s="39"/>
      <c r="B200" s="40"/>
      <c r="C200" s="214" t="s">
        <v>269</v>
      </c>
      <c r="D200" s="214" t="s">
        <v>156</v>
      </c>
      <c r="E200" s="215" t="s">
        <v>270</v>
      </c>
      <c r="F200" s="216" t="s">
        <v>271</v>
      </c>
      <c r="G200" s="217" t="s">
        <v>159</v>
      </c>
      <c r="H200" s="218">
        <v>61.740000000000002</v>
      </c>
      <c r="I200" s="219"/>
      <c r="J200" s="220">
        <f>ROUND(I200*H200,2)</f>
        <v>0</v>
      </c>
      <c r="K200" s="216" t="s">
        <v>160</v>
      </c>
      <c r="L200" s="45"/>
      <c r="M200" s="221" t="s">
        <v>19</v>
      </c>
      <c r="N200" s="222" t="s">
        <v>43</v>
      </c>
      <c r="O200" s="85"/>
      <c r="P200" s="223">
        <f>O200*H200</f>
        <v>0</v>
      </c>
      <c r="Q200" s="223">
        <v>4.0000000000000003E-05</v>
      </c>
      <c r="R200" s="223">
        <f>Q200*H200</f>
        <v>0.0024696000000000002</v>
      </c>
      <c r="S200" s="223">
        <v>0</v>
      </c>
      <c r="T200" s="22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5" t="s">
        <v>161</v>
      </c>
      <c r="AT200" s="225" t="s">
        <v>156</v>
      </c>
      <c r="AU200" s="225" t="s">
        <v>81</v>
      </c>
      <c r="AY200" s="18" t="s">
        <v>153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8" t="s">
        <v>79</v>
      </c>
      <c r="BK200" s="226">
        <f>ROUND(I200*H200,2)</f>
        <v>0</v>
      </c>
      <c r="BL200" s="18" t="s">
        <v>161</v>
      </c>
      <c r="BM200" s="225" t="s">
        <v>272</v>
      </c>
    </row>
    <row r="201" s="2" customFormat="1">
      <c r="A201" s="39"/>
      <c r="B201" s="40"/>
      <c r="C201" s="41"/>
      <c r="D201" s="227" t="s">
        <v>163</v>
      </c>
      <c r="E201" s="41"/>
      <c r="F201" s="228" t="s">
        <v>273</v>
      </c>
      <c r="G201" s="41"/>
      <c r="H201" s="41"/>
      <c r="I201" s="229"/>
      <c r="J201" s="41"/>
      <c r="K201" s="41"/>
      <c r="L201" s="45"/>
      <c r="M201" s="230"/>
      <c r="N201" s="231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163</v>
      </c>
      <c r="AU201" s="18" t="s">
        <v>81</v>
      </c>
    </row>
    <row r="202" s="2" customFormat="1">
      <c r="A202" s="39"/>
      <c r="B202" s="40"/>
      <c r="C202" s="41"/>
      <c r="D202" s="232" t="s">
        <v>165</v>
      </c>
      <c r="E202" s="41"/>
      <c r="F202" s="233" t="s">
        <v>274</v>
      </c>
      <c r="G202" s="41"/>
      <c r="H202" s="41"/>
      <c r="I202" s="229"/>
      <c r="J202" s="41"/>
      <c r="K202" s="41"/>
      <c r="L202" s="45"/>
      <c r="M202" s="230"/>
      <c r="N202" s="231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165</v>
      </c>
      <c r="AU202" s="18" t="s">
        <v>81</v>
      </c>
    </row>
    <row r="203" s="13" customFormat="1">
      <c r="A203" s="13"/>
      <c r="B203" s="234"/>
      <c r="C203" s="235"/>
      <c r="D203" s="227" t="s">
        <v>167</v>
      </c>
      <c r="E203" s="236" t="s">
        <v>19</v>
      </c>
      <c r="F203" s="237" t="s">
        <v>268</v>
      </c>
      <c r="G203" s="235"/>
      <c r="H203" s="238">
        <v>61.740000000000002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167</v>
      </c>
      <c r="AU203" s="244" t="s">
        <v>81</v>
      </c>
      <c r="AV203" s="13" t="s">
        <v>81</v>
      </c>
      <c r="AW203" s="13" t="s">
        <v>33</v>
      </c>
      <c r="AX203" s="13" t="s">
        <v>72</v>
      </c>
      <c r="AY203" s="244" t="s">
        <v>153</v>
      </c>
    </row>
    <row r="204" s="14" customFormat="1">
      <c r="A204" s="14"/>
      <c r="B204" s="245"/>
      <c r="C204" s="246"/>
      <c r="D204" s="227" t="s">
        <v>167</v>
      </c>
      <c r="E204" s="247" t="s">
        <v>19</v>
      </c>
      <c r="F204" s="248" t="s">
        <v>171</v>
      </c>
      <c r="G204" s="246"/>
      <c r="H204" s="249">
        <v>61.740000000000002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167</v>
      </c>
      <c r="AU204" s="255" t="s">
        <v>81</v>
      </c>
      <c r="AV204" s="14" t="s">
        <v>161</v>
      </c>
      <c r="AW204" s="14" t="s">
        <v>33</v>
      </c>
      <c r="AX204" s="14" t="s">
        <v>79</v>
      </c>
      <c r="AY204" s="255" t="s">
        <v>153</v>
      </c>
    </row>
    <row r="205" s="2" customFormat="1" ht="21.75" customHeight="1">
      <c r="A205" s="39"/>
      <c r="B205" s="40"/>
      <c r="C205" s="214" t="s">
        <v>275</v>
      </c>
      <c r="D205" s="214" t="s">
        <v>156</v>
      </c>
      <c r="E205" s="215" t="s">
        <v>276</v>
      </c>
      <c r="F205" s="216" t="s">
        <v>277</v>
      </c>
      <c r="G205" s="217" t="s">
        <v>159</v>
      </c>
      <c r="H205" s="218">
        <v>61.740000000000002</v>
      </c>
      <c r="I205" s="219"/>
      <c r="J205" s="220">
        <f>ROUND(I205*H205,2)</f>
        <v>0</v>
      </c>
      <c r="K205" s="216" t="s">
        <v>160</v>
      </c>
      <c r="L205" s="45"/>
      <c r="M205" s="221" t="s">
        <v>19</v>
      </c>
      <c r="N205" s="222" t="s">
        <v>43</v>
      </c>
      <c r="O205" s="85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5" t="s">
        <v>161</v>
      </c>
      <c r="AT205" s="225" t="s">
        <v>156</v>
      </c>
      <c r="AU205" s="225" t="s">
        <v>81</v>
      </c>
      <c r="AY205" s="18" t="s">
        <v>153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8" t="s">
        <v>79</v>
      </c>
      <c r="BK205" s="226">
        <f>ROUND(I205*H205,2)</f>
        <v>0</v>
      </c>
      <c r="BL205" s="18" t="s">
        <v>161</v>
      </c>
      <c r="BM205" s="225" t="s">
        <v>278</v>
      </c>
    </row>
    <row r="206" s="2" customFormat="1">
      <c r="A206" s="39"/>
      <c r="B206" s="40"/>
      <c r="C206" s="41"/>
      <c r="D206" s="227" t="s">
        <v>163</v>
      </c>
      <c r="E206" s="41"/>
      <c r="F206" s="228" t="s">
        <v>277</v>
      </c>
      <c r="G206" s="41"/>
      <c r="H206" s="41"/>
      <c r="I206" s="229"/>
      <c r="J206" s="41"/>
      <c r="K206" s="41"/>
      <c r="L206" s="45"/>
      <c r="M206" s="230"/>
      <c r="N206" s="231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163</v>
      </c>
      <c r="AU206" s="18" t="s">
        <v>81</v>
      </c>
    </row>
    <row r="207" s="2" customFormat="1">
      <c r="A207" s="39"/>
      <c r="B207" s="40"/>
      <c r="C207" s="41"/>
      <c r="D207" s="232" t="s">
        <v>165</v>
      </c>
      <c r="E207" s="41"/>
      <c r="F207" s="233" t="s">
        <v>279</v>
      </c>
      <c r="G207" s="41"/>
      <c r="H207" s="41"/>
      <c r="I207" s="229"/>
      <c r="J207" s="41"/>
      <c r="K207" s="41"/>
      <c r="L207" s="45"/>
      <c r="M207" s="230"/>
      <c r="N207" s="231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165</v>
      </c>
      <c r="AU207" s="18" t="s">
        <v>81</v>
      </c>
    </row>
    <row r="208" s="13" customFormat="1">
      <c r="A208" s="13"/>
      <c r="B208" s="234"/>
      <c r="C208" s="235"/>
      <c r="D208" s="227" t="s">
        <v>167</v>
      </c>
      <c r="E208" s="236" t="s">
        <v>19</v>
      </c>
      <c r="F208" s="237" t="s">
        <v>268</v>
      </c>
      <c r="G208" s="235"/>
      <c r="H208" s="238">
        <v>61.740000000000002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167</v>
      </c>
      <c r="AU208" s="244" t="s">
        <v>81</v>
      </c>
      <c r="AV208" s="13" t="s">
        <v>81</v>
      </c>
      <c r="AW208" s="13" t="s">
        <v>33</v>
      </c>
      <c r="AX208" s="13" t="s">
        <v>72</v>
      </c>
      <c r="AY208" s="244" t="s">
        <v>153</v>
      </c>
    </row>
    <row r="209" s="14" customFormat="1">
      <c r="A209" s="14"/>
      <c r="B209" s="245"/>
      <c r="C209" s="246"/>
      <c r="D209" s="227" t="s">
        <v>167</v>
      </c>
      <c r="E209" s="247" t="s">
        <v>19</v>
      </c>
      <c r="F209" s="248" t="s">
        <v>171</v>
      </c>
      <c r="G209" s="246"/>
      <c r="H209" s="249">
        <v>61.740000000000002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167</v>
      </c>
      <c r="AU209" s="255" t="s">
        <v>81</v>
      </c>
      <c r="AV209" s="14" t="s">
        <v>161</v>
      </c>
      <c r="AW209" s="14" t="s">
        <v>33</v>
      </c>
      <c r="AX209" s="14" t="s">
        <v>79</v>
      </c>
      <c r="AY209" s="255" t="s">
        <v>153</v>
      </c>
    </row>
    <row r="210" s="2" customFormat="1" ht="37.8" customHeight="1">
      <c r="A210" s="39"/>
      <c r="B210" s="40"/>
      <c r="C210" s="214" t="s">
        <v>280</v>
      </c>
      <c r="D210" s="214" t="s">
        <v>156</v>
      </c>
      <c r="E210" s="215" t="s">
        <v>281</v>
      </c>
      <c r="F210" s="216" t="s">
        <v>282</v>
      </c>
      <c r="G210" s="217" t="s">
        <v>159</v>
      </c>
      <c r="H210" s="218">
        <v>81.944000000000003</v>
      </c>
      <c r="I210" s="219"/>
      <c r="J210" s="220">
        <f>ROUND(I210*H210,2)</f>
        <v>0</v>
      </c>
      <c r="K210" s="216" t="s">
        <v>160</v>
      </c>
      <c r="L210" s="45"/>
      <c r="M210" s="221" t="s">
        <v>19</v>
      </c>
      <c r="N210" s="222" t="s">
        <v>43</v>
      </c>
      <c r="O210" s="85"/>
      <c r="P210" s="223">
        <f>O210*H210</f>
        <v>0</v>
      </c>
      <c r="Q210" s="223">
        <v>0</v>
      </c>
      <c r="R210" s="223">
        <f>Q210*H210</f>
        <v>0</v>
      </c>
      <c r="S210" s="223">
        <v>0.045999999999999999</v>
      </c>
      <c r="T210" s="224">
        <f>S210*H210</f>
        <v>3.7694239999999999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5" t="s">
        <v>161</v>
      </c>
      <c r="AT210" s="225" t="s">
        <v>156</v>
      </c>
      <c r="AU210" s="225" t="s">
        <v>81</v>
      </c>
      <c r="AY210" s="18" t="s">
        <v>153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8" t="s">
        <v>79</v>
      </c>
      <c r="BK210" s="226">
        <f>ROUND(I210*H210,2)</f>
        <v>0</v>
      </c>
      <c r="BL210" s="18" t="s">
        <v>161</v>
      </c>
      <c r="BM210" s="225" t="s">
        <v>283</v>
      </c>
    </row>
    <row r="211" s="2" customFormat="1">
      <c r="A211" s="39"/>
      <c r="B211" s="40"/>
      <c r="C211" s="41"/>
      <c r="D211" s="227" t="s">
        <v>163</v>
      </c>
      <c r="E211" s="41"/>
      <c r="F211" s="228" t="s">
        <v>284</v>
      </c>
      <c r="G211" s="41"/>
      <c r="H211" s="41"/>
      <c r="I211" s="229"/>
      <c r="J211" s="41"/>
      <c r="K211" s="41"/>
      <c r="L211" s="45"/>
      <c r="M211" s="230"/>
      <c r="N211" s="231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163</v>
      </c>
      <c r="AU211" s="18" t="s">
        <v>81</v>
      </c>
    </row>
    <row r="212" s="2" customFormat="1">
      <c r="A212" s="39"/>
      <c r="B212" s="40"/>
      <c r="C212" s="41"/>
      <c r="D212" s="232" t="s">
        <v>165</v>
      </c>
      <c r="E212" s="41"/>
      <c r="F212" s="233" t="s">
        <v>285</v>
      </c>
      <c r="G212" s="41"/>
      <c r="H212" s="41"/>
      <c r="I212" s="229"/>
      <c r="J212" s="41"/>
      <c r="K212" s="41"/>
      <c r="L212" s="45"/>
      <c r="M212" s="230"/>
      <c r="N212" s="231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165</v>
      </c>
      <c r="AU212" s="18" t="s">
        <v>81</v>
      </c>
    </row>
    <row r="213" s="13" customFormat="1">
      <c r="A213" s="13"/>
      <c r="B213" s="234"/>
      <c r="C213" s="235"/>
      <c r="D213" s="227" t="s">
        <v>167</v>
      </c>
      <c r="E213" s="236" t="s">
        <v>19</v>
      </c>
      <c r="F213" s="237" t="s">
        <v>199</v>
      </c>
      <c r="G213" s="235"/>
      <c r="H213" s="238">
        <v>97.058999999999998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167</v>
      </c>
      <c r="AU213" s="244" t="s">
        <v>81</v>
      </c>
      <c r="AV213" s="13" t="s">
        <v>81</v>
      </c>
      <c r="AW213" s="13" t="s">
        <v>33</v>
      </c>
      <c r="AX213" s="13" t="s">
        <v>72</v>
      </c>
      <c r="AY213" s="244" t="s">
        <v>153</v>
      </c>
    </row>
    <row r="214" s="13" customFormat="1">
      <c r="A214" s="13"/>
      <c r="B214" s="234"/>
      <c r="C214" s="235"/>
      <c r="D214" s="227" t="s">
        <v>167</v>
      </c>
      <c r="E214" s="236" t="s">
        <v>19</v>
      </c>
      <c r="F214" s="237" t="s">
        <v>200</v>
      </c>
      <c r="G214" s="235"/>
      <c r="H214" s="238">
        <v>-1.7729999999999999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167</v>
      </c>
      <c r="AU214" s="244" t="s">
        <v>81</v>
      </c>
      <c r="AV214" s="13" t="s">
        <v>81</v>
      </c>
      <c r="AW214" s="13" t="s">
        <v>33</v>
      </c>
      <c r="AX214" s="13" t="s">
        <v>72</v>
      </c>
      <c r="AY214" s="244" t="s">
        <v>153</v>
      </c>
    </row>
    <row r="215" s="13" customFormat="1">
      <c r="A215" s="13"/>
      <c r="B215" s="234"/>
      <c r="C215" s="235"/>
      <c r="D215" s="227" t="s">
        <v>167</v>
      </c>
      <c r="E215" s="236" t="s">
        <v>19</v>
      </c>
      <c r="F215" s="237" t="s">
        <v>201</v>
      </c>
      <c r="G215" s="235"/>
      <c r="H215" s="238">
        <v>-13.342000000000001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167</v>
      </c>
      <c r="AU215" s="244" t="s">
        <v>81</v>
      </c>
      <c r="AV215" s="13" t="s">
        <v>81</v>
      </c>
      <c r="AW215" s="13" t="s">
        <v>33</v>
      </c>
      <c r="AX215" s="13" t="s">
        <v>72</v>
      </c>
      <c r="AY215" s="244" t="s">
        <v>153</v>
      </c>
    </row>
    <row r="216" s="14" customFormat="1">
      <c r="A216" s="14"/>
      <c r="B216" s="245"/>
      <c r="C216" s="246"/>
      <c r="D216" s="227" t="s">
        <v>167</v>
      </c>
      <c r="E216" s="247" t="s">
        <v>19</v>
      </c>
      <c r="F216" s="248" t="s">
        <v>171</v>
      </c>
      <c r="G216" s="246"/>
      <c r="H216" s="249">
        <v>81.944000000000003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167</v>
      </c>
      <c r="AU216" s="255" t="s">
        <v>81</v>
      </c>
      <c r="AV216" s="14" t="s">
        <v>161</v>
      </c>
      <c r="AW216" s="14" t="s">
        <v>33</v>
      </c>
      <c r="AX216" s="14" t="s">
        <v>79</v>
      </c>
      <c r="AY216" s="255" t="s">
        <v>153</v>
      </c>
    </row>
    <row r="217" s="2" customFormat="1" ht="24.15" customHeight="1">
      <c r="A217" s="39"/>
      <c r="B217" s="40"/>
      <c r="C217" s="214" t="s">
        <v>286</v>
      </c>
      <c r="D217" s="214" t="s">
        <v>156</v>
      </c>
      <c r="E217" s="215" t="s">
        <v>287</v>
      </c>
      <c r="F217" s="216" t="s">
        <v>288</v>
      </c>
      <c r="G217" s="217" t="s">
        <v>159</v>
      </c>
      <c r="H217" s="218">
        <v>61.740000000000002</v>
      </c>
      <c r="I217" s="219"/>
      <c r="J217" s="220">
        <f>ROUND(I217*H217,2)</f>
        <v>0</v>
      </c>
      <c r="K217" s="216" t="s">
        <v>160</v>
      </c>
      <c r="L217" s="45"/>
      <c r="M217" s="221" t="s">
        <v>19</v>
      </c>
      <c r="N217" s="222" t="s">
        <v>43</v>
      </c>
      <c r="O217" s="85"/>
      <c r="P217" s="223">
        <f>O217*H217</f>
        <v>0</v>
      </c>
      <c r="Q217" s="223">
        <v>0</v>
      </c>
      <c r="R217" s="223">
        <f>Q217*H217</f>
        <v>0</v>
      </c>
      <c r="S217" s="223">
        <v>0.0025999999999999999</v>
      </c>
      <c r="T217" s="224">
        <f>S217*H217</f>
        <v>0.160524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5" t="s">
        <v>161</v>
      </c>
      <c r="AT217" s="225" t="s">
        <v>156</v>
      </c>
      <c r="AU217" s="225" t="s">
        <v>81</v>
      </c>
      <c r="AY217" s="18" t="s">
        <v>153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8" t="s">
        <v>79</v>
      </c>
      <c r="BK217" s="226">
        <f>ROUND(I217*H217,2)</f>
        <v>0</v>
      </c>
      <c r="BL217" s="18" t="s">
        <v>161</v>
      </c>
      <c r="BM217" s="225" t="s">
        <v>289</v>
      </c>
    </row>
    <row r="218" s="2" customFormat="1">
      <c r="A218" s="39"/>
      <c r="B218" s="40"/>
      <c r="C218" s="41"/>
      <c r="D218" s="227" t="s">
        <v>163</v>
      </c>
      <c r="E218" s="41"/>
      <c r="F218" s="228" t="s">
        <v>290</v>
      </c>
      <c r="G218" s="41"/>
      <c r="H218" s="41"/>
      <c r="I218" s="229"/>
      <c r="J218" s="41"/>
      <c r="K218" s="41"/>
      <c r="L218" s="45"/>
      <c r="M218" s="230"/>
      <c r="N218" s="231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163</v>
      </c>
      <c r="AU218" s="18" t="s">
        <v>81</v>
      </c>
    </row>
    <row r="219" s="2" customFormat="1">
      <c r="A219" s="39"/>
      <c r="B219" s="40"/>
      <c r="C219" s="41"/>
      <c r="D219" s="232" t="s">
        <v>165</v>
      </c>
      <c r="E219" s="41"/>
      <c r="F219" s="233" t="s">
        <v>291</v>
      </c>
      <c r="G219" s="41"/>
      <c r="H219" s="41"/>
      <c r="I219" s="229"/>
      <c r="J219" s="41"/>
      <c r="K219" s="41"/>
      <c r="L219" s="45"/>
      <c r="M219" s="230"/>
      <c r="N219" s="231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165</v>
      </c>
      <c r="AU219" s="18" t="s">
        <v>81</v>
      </c>
    </row>
    <row r="220" s="13" customFormat="1">
      <c r="A220" s="13"/>
      <c r="B220" s="234"/>
      <c r="C220" s="235"/>
      <c r="D220" s="227" t="s">
        <v>167</v>
      </c>
      <c r="E220" s="236" t="s">
        <v>19</v>
      </c>
      <c r="F220" s="237" t="s">
        <v>268</v>
      </c>
      <c r="G220" s="235"/>
      <c r="H220" s="238">
        <v>61.740000000000002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167</v>
      </c>
      <c r="AU220" s="244" t="s">
        <v>81</v>
      </c>
      <c r="AV220" s="13" t="s">
        <v>81</v>
      </c>
      <c r="AW220" s="13" t="s">
        <v>33</v>
      </c>
      <c r="AX220" s="13" t="s">
        <v>72</v>
      </c>
      <c r="AY220" s="244" t="s">
        <v>153</v>
      </c>
    </row>
    <row r="221" s="14" customFormat="1">
      <c r="A221" s="14"/>
      <c r="B221" s="245"/>
      <c r="C221" s="246"/>
      <c r="D221" s="227" t="s">
        <v>167</v>
      </c>
      <c r="E221" s="247" t="s">
        <v>19</v>
      </c>
      <c r="F221" s="248" t="s">
        <v>171</v>
      </c>
      <c r="G221" s="246"/>
      <c r="H221" s="249">
        <v>61.740000000000002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167</v>
      </c>
      <c r="AU221" s="255" t="s">
        <v>81</v>
      </c>
      <c r="AV221" s="14" t="s">
        <v>161</v>
      </c>
      <c r="AW221" s="14" t="s">
        <v>33</v>
      </c>
      <c r="AX221" s="14" t="s">
        <v>79</v>
      </c>
      <c r="AY221" s="255" t="s">
        <v>153</v>
      </c>
    </row>
    <row r="222" s="12" customFormat="1" ht="22.8" customHeight="1">
      <c r="A222" s="12"/>
      <c r="B222" s="198"/>
      <c r="C222" s="199"/>
      <c r="D222" s="200" t="s">
        <v>71</v>
      </c>
      <c r="E222" s="212" t="s">
        <v>292</v>
      </c>
      <c r="F222" s="212" t="s">
        <v>293</v>
      </c>
      <c r="G222" s="199"/>
      <c r="H222" s="199"/>
      <c r="I222" s="202"/>
      <c r="J222" s="213">
        <f>BK222</f>
        <v>0</v>
      </c>
      <c r="K222" s="199"/>
      <c r="L222" s="204"/>
      <c r="M222" s="205"/>
      <c r="N222" s="206"/>
      <c r="O222" s="206"/>
      <c r="P222" s="207">
        <f>SUM(P223:P238)</f>
        <v>0</v>
      </c>
      <c r="Q222" s="206"/>
      <c r="R222" s="207">
        <f>SUM(R223:R238)</f>
        <v>0</v>
      </c>
      <c r="S222" s="206"/>
      <c r="T222" s="208">
        <f>SUM(T223:T238)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9" t="s">
        <v>79</v>
      </c>
      <c r="AT222" s="210" t="s">
        <v>71</v>
      </c>
      <c r="AU222" s="210" t="s">
        <v>79</v>
      </c>
      <c r="AY222" s="209" t="s">
        <v>153</v>
      </c>
      <c r="BK222" s="211">
        <f>SUM(BK223:BK238)</f>
        <v>0</v>
      </c>
    </row>
    <row r="223" s="2" customFormat="1" ht="24.15" customHeight="1">
      <c r="A223" s="39"/>
      <c r="B223" s="40"/>
      <c r="C223" s="214" t="s">
        <v>7</v>
      </c>
      <c r="D223" s="214" t="s">
        <v>156</v>
      </c>
      <c r="E223" s="215" t="s">
        <v>294</v>
      </c>
      <c r="F223" s="216" t="s">
        <v>295</v>
      </c>
      <c r="G223" s="217" t="s">
        <v>296</v>
      </c>
      <c r="H223" s="218">
        <v>4.4329999999999998</v>
      </c>
      <c r="I223" s="219"/>
      <c r="J223" s="220">
        <f>ROUND(I223*H223,2)</f>
        <v>0</v>
      </c>
      <c r="K223" s="216" t="s">
        <v>160</v>
      </c>
      <c r="L223" s="45"/>
      <c r="M223" s="221" t="s">
        <v>19</v>
      </c>
      <c r="N223" s="222" t="s">
        <v>43</v>
      </c>
      <c r="O223" s="85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5" t="s">
        <v>161</v>
      </c>
      <c r="AT223" s="225" t="s">
        <v>156</v>
      </c>
      <c r="AU223" s="225" t="s">
        <v>81</v>
      </c>
      <c r="AY223" s="18" t="s">
        <v>153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8" t="s">
        <v>79</v>
      </c>
      <c r="BK223" s="226">
        <f>ROUND(I223*H223,2)</f>
        <v>0</v>
      </c>
      <c r="BL223" s="18" t="s">
        <v>161</v>
      </c>
      <c r="BM223" s="225" t="s">
        <v>297</v>
      </c>
    </row>
    <row r="224" s="2" customFormat="1">
      <c r="A224" s="39"/>
      <c r="B224" s="40"/>
      <c r="C224" s="41"/>
      <c r="D224" s="227" t="s">
        <v>163</v>
      </c>
      <c r="E224" s="41"/>
      <c r="F224" s="228" t="s">
        <v>298</v>
      </c>
      <c r="G224" s="41"/>
      <c r="H224" s="41"/>
      <c r="I224" s="229"/>
      <c r="J224" s="41"/>
      <c r="K224" s="41"/>
      <c r="L224" s="45"/>
      <c r="M224" s="230"/>
      <c r="N224" s="231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163</v>
      </c>
      <c r="AU224" s="18" t="s">
        <v>81</v>
      </c>
    </row>
    <row r="225" s="2" customFormat="1">
      <c r="A225" s="39"/>
      <c r="B225" s="40"/>
      <c r="C225" s="41"/>
      <c r="D225" s="232" t="s">
        <v>165</v>
      </c>
      <c r="E225" s="41"/>
      <c r="F225" s="233" t="s">
        <v>299</v>
      </c>
      <c r="G225" s="41"/>
      <c r="H225" s="41"/>
      <c r="I225" s="229"/>
      <c r="J225" s="41"/>
      <c r="K225" s="41"/>
      <c r="L225" s="45"/>
      <c r="M225" s="230"/>
      <c r="N225" s="231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165</v>
      </c>
      <c r="AU225" s="18" t="s">
        <v>81</v>
      </c>
    </row>
    <row r="226" s="2" customFormat="1" ht="24.15" customHeight="1">
      <c r="A226" s="39"/>
      <c r="B226" s="40"/>
      <c r="C226" s="214" t="s">
        <v>300</v>
      </c>
      <c r="D226" s="214" t="s">
        <v>156</v>
      </c>
      <c r="E226" s="215" t="s">
        <v>301</v>
      </c>
      <c r="F226" s="216" t="s">
        <v>302</v>
      </c>
      <c r="G226" s="217" t="s">
        <v>296</v>
      </c>
      <c r="H226" s="218">
        <v>4.4329999999999998</v>
      </c>
      <c r="I226" s="219"/>
      <c r="J226" s="220">
        <f>ROUND(I226*H226,2)</f>
        <v>0</v>
      </c>
      <c r="K226" s="216" t="s">
        <v>160</v>
      </c>
      <c r="L226" s="45"/>
      <c r="M226" s="221" t="s">
        <v>19</v>
      </c>
      <c r="N226" s="222" t="s">
        <v>43</v>
      </c>
      <c r="O226" s="85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5" t="s">
        <v>161</v>
      </c>
      <c r="AT226" s="225" t="s">
        <v>156</v>
      </c>
      <c r="AU226" s="225" t="s">
        <v>81</v>
      </c>
      <c r="AY226" s="18" t="s">
        <v>153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8" t="s">
        <v>79</v>
      </c>
      <c r="BK226" s="226">
        <f>ROUND(I226*H226,2)</f>
        <v>0</v>
      </c>
      <c r="BL226" s="18" t="s">
        <v>161</v>
      </c>
      <c r="BM226" s="225" t="s">
        <v>303</v>
      </c>
    </row>
    <row r="227" s="2" customFormat="1">
      <c r="A227" s="39"/>
      <c r="B227" s="40"/>
      <c r="C227" s="41"/>
      <c r="D227" s="227" t="s">
        <v>163</v>
      </c>
      <c r="E227" s="41"/>
      <c r="F227" s="228" t="s">
        <v>304</v>
      </c>
      <c r="G227" s="41"/>
      <c r="H227" s="41"/>
      <c r="I227" s="229"/>
      <c r="J227" s="41"/>
      <c r="K227" s="41"/>
      <c r="L227" s="45"/>
      <c r="M227" s="230"/>
      <c r="N227" s="231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163</v>
      </c>
      <c r="AU227" s="18" t="s">
        <v>81</v>
      </c>
    </row>
    <row r="228" s="2" customFormat="1">
      <c r="A228" s="39"/>
      <c r="B228" s="40"/>
      <c r="C228" s="41"/>
      <c r="D228" s="232" t="s">
        <v>165</v>
      </c>
      <c r="E228" s="41"/>
      <c r="F228" s="233" t="s">
        <v>305</v>
      </c>
      <c r="G228" s="41"/>
      <c r="H228" s="41"/>
      <c r="I228" s="229"/>
      <c r="J228" s="41"/>
      <c r="K228" s="41"/>
      <c r="L228" s="45"/>
      <c r="M228" s="230"/>
      <c r="N228" s="231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165</v>
      </c>
      <c r="AU228" s="18" t="s">
        <v>81</v>
      </c>
    </row>
    <row r="229" s="2" customFormat="1" ht="24.15" customHeight="1">
      <c r="A229" s="39"/>
      <c r="B229" s="40"/>
      <c r="C229" s="214" t="s">
        <v>306</v>
      </c>
      <c r="D229" s="214" t="s">
        <v>156</v>
      </c>
      <c r="E229" s="215" t="s">
        <v>307</v>
      </c>
      <c r="F229" s="216" t="s">
        <v>308</v>
      </c>
      <c r="G229" s="217" t="s">
        <v>296</v>
      </c>
      <c r="H229" s="218">
        <v>40.439999999999998</v>
      </c>
      <c r="I229" s="219"/>
      <c r="J229" s="220">
        <f>ROUND(I229*H229,2)</f>
        <v>0</v>
      </c>
      <c r="K229" s="216" t="s">
        <v>160</v>
      </c>
      <c r="L229" s="45"/>
      <c r="M229" s="221" t="s">
        <v>19</v>
      </c>
      <c r="N229" s="222" t="s">
        <v>43</v>
      </c>
      <c r="O229" s="85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5" t="s">
        <v>161</v>
      </c>
      <c r="AT229" s="225" t="s">
        <v>156</v>
      </c>
      <c r="AU229" s="225" t="s">
        <v>81</v>
      </c>
      <c r="AY229" s="18" t="s">
        <v>153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8" t="s">
        <v>79</v>
      </c>
      <c r="BK229" s="226">
        <f>ROUND(I229*H229,2)</f>
        <v>0</v>
      </c>
      <c r="BL229" s="18" t="s">
        <v>161</v>
      </c>
      <c r="BM229" s="225" t="s">
        <v>309</v>
      </c>
    </row>
    <row r="230" s="2" customFormat="1">
      <c r="A230" s="39"/>
      <c r="B230" s="40"/>
      <c r="C230" s="41"/>
      <c r="D230" s="227" t="s">
        <v>163</v>
      </c>
      <c r="E230" s="41"/>
      <c r="F230" s="228" t="s">
        <v>310</v>
      </c>
      <c r="G230" s="41"/>
      <c r="H230" s="41"/>
      <c r="I230" s="229"/>
      <c r="J230" s="41"/>
      <c r="K230" s="41"/>
      <c r="L230" s="45"/>
      <c r="M230" s="230"/>
      <c r="N230" s="231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163</v>
      </c>
      <c r="AU230" s="18" t="s">
        <v>81</v>
      </c>
    </row>
    <row r="231" s="2" customFormat="1">
      <c r="A231" s="39"/>
      <c r="B231" s="40"/>
      <c r="C231" s="41"/>
      <c r="D231" s="232" t="s">
        <v>165</v>
      </c>
      <c r="E231" s="41"/>
      <c r="F231" s="233" t="s">
        <v>311</v>
      </c>
      <c r="G231" s="41"/>
      <c r="H231" s="41"/>
      <c r="I231" s="229"/>
      <c r="J231" s="41"/>
      <c r="K231" s="41"/>
      <c r="L231" s="45"/>
      <c r="M231" s="230"/>
      <c r="N231" s="231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165</v>
      </c>
      <c r="AU231" s="18" t="s">
        <v>81</v>
      </c>
    </row>
    <row r="232" s="13" customFormat="1">
      <c r="A232" s="13"/>
      <c r="B232" s="234"/>
      <c r="C232" s="235"/>
      <c r="D232" s="227" t="s">
        <v>167</v>
      </c>
      <c r="E232" s="236" t="s">
        <v>19</v>
      </c>
      <c r="F232" s="237" t="s">
        <v>312</v>
      </c>
      <c r="G232" s="235"/>
      <c r="H232" s="238">
        <v>40.439999999999998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167</v>
      </c>
      <c r="AU232" s="244" t="s">
        <v>81</v>
      </c>
      <c r="AV232" s="13" t="s">
        <v>81</v>
      </c>
      <c r="AW232" s="13" t="s">
        <v>33</v>
      </c>
      <c r="AX232" s="13" t="s">
        <v>72</v>
      </c>
      <c r="AY232" s="244" t="s">
        <v>153</v>
      </c>
    </row>
    <row r="233" s="14" customFormat="1">
      <c r="A233" s="14"/>
      <c r="B233" s="245"/>
      <c r="C233" s="246"/>
      <c r="D233" s="227" t="s">
        <v>167</v>
      </c>
      <c r="E233" s="247" t="s">
        <v>19</v>
      </c>
      <c r="F233" s="248" t="s">
        <v>171</v>
      </c>
      <c r="G233" s="246"/>
      <c r="H233" s="249">
        <v>40.439999999999998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167</v>
      </c>
      <c r="AU233" s="255" t="s">
        <v>81</v>
      </c>
      <c r="AV233" s="14" t="s">
        <v>161</v>
      </c>
      <c r="AW233" s="14" t="s">
        <v>33</v>
      </c>
      <c r="AX233" s="14" t="s">
        <v>79</v>
      </c>
      <c r="AY233" s="255" t="s">
        <v>153</v>
      </c>
    </row>
    <row r="234" s="2" customFormat="1" ht="49.05" customHeight="1">
      <c r="A234" s="39"/>
      <c r="B234" s="40"/>
      <c r="C234" s="214" t="s">
        <v>313</v>
      </c>
      <c r="D234" s="214" t="s">
        <v>156</v>
      </c>
      <c r="E234" s="215" t="s">
        <v>314</v>
      </c>
      <c r="F234" s="216" t="s">
        <v>315</v>
      </c>
      <c r="G234" s="217" t="s">
        <v>296</v>
      </c>
      <c r="H234" s="218">
        <v>4.4329999999999998</v>
      </c>
      <c r="I234" s="219"/>
      <c r="J234" s="220">
        <f>ROUND(I234*H234,2)</f>
        <v>0</v>
      </c>
      <c r="K234" s="216" t="s">
        <v>160</v>
      </c>
      <c r="L234" s="45"/>
      <c r="M234" s="221" t="s">
        <v>19</v>
      </c>
      <c r="N234" s="222" t="s">
        <v>43</v>
      </c>
      <c r="O234" s="85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5" t="s">
        <v>161</v>
      </c>
      <c r="AT234" s="225" t="s">
        <v>156</v>
      </c>
      <c r="AU234" s="225" t="s">
        <v>81</v>
      </c>
      <c r="AY234" s="18" t="s">
        <v>153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8" t="s">
        <v>79</v>
      </c>
      <c r="BK234" s="226">
        <f>ROUND(I234*H234,2)</f>
        <v>0</v>
      </c>
      <c r="BL234" s="18" t="s">
        <v>161</v>
      </c>
      <c r="BM234" s="225" t="s">
        <v>316</v>
      </c>
    </row>
    <row r="235" s="2" customFormat="1">
      <c r="A235" s="39"/>
      <c r="B235" s="40"/>
      <c r="C235" s="41"/>
      <c r="D235" s="227" t="s">
        <v>163</v>
      </c>
      <c r="E235" s="41"/>
      <c r="F235" s="228" t="s">
        <v>317</v>
      </c>
      <c r="G235" s="41"/>
      <c r="H235" s="41"/>
      <c r="I235" s="229"/>
      <c r="J235" s="41"/>
      <c r="K235" s="41"/>
      <c r="L235" s="45"/>
      <c r="M235" s="230"/>
      <c r="N235" s="231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163</v>
      </c>
      <c r="AU235" s="18" t="s">
        <v>81</v>
      </c>
    </row>
    <row r="236" s="2" customFormat="1">
      <c r="A236" s="39"/>
      <c r="B236" s="40"/>
      <c r="C236" s="41"/>
      <c r="D236" s="232" t="s">
        <v>165</v>
      </c>
      <c r="E236" s="41"/>
      <c r="F236" s="233" t="s">
        <v>318</v>
      </c>
      <c r="G236" s="41"/>
      <c r="H236" s="41"/>
      <c r="I236" s="229"/>
      <c r="J236" s="41"/>
      <c r="K236" s="41"/>
      <c r="L236" s="45"/>
      <c r="M236" s="230"/>
      <c r="N236" s="231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165</v>
      </c>
      <c r="AU236" s="18" t="s">
        <v>81</v>
      </c>
    </row>
    <row r="237" s="2" customFormat="1" ht="16.5" customHeight="1">
      <c r="A237" s="39"/>
      <c r="B237" s="40"/>
      <c r="C237" s="214" t="s">
        <v>319</v>
      </c>
      <c r="D237" s="214" t="s">
        <v>156</v>
      </c>
      <c r="E237" s="215" t="s">
        <v>320</v>
      </c>
      <c r="F237" s="216" t="s">
        <v>321</v>
      </c>
      <c r="G237" s="217" t="s">
        <v>322</v>
      </c>
      <c r="H237" s="218">
        <v>1</v>
      </c>
      <c r="I237" s="219"/>
      <c r="J237" s="220">
        <f>ROUND(I237*H237,2)</f>
        <v>0</v>
      </c>
      <c r="K237" s="216" t="s">
        <v>257</v>
      </c>
      <c r="L237" s="45"/>
      <c r="M237" s="221" t="s">
        <v>19</v>
      </c>
      <c r="N237" s="222" t="s">
        <v>43</v>
      </c>
      <c r="O237" s="85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5" t="s">
        <v>161</v>
      </c>
      <c r="AT237" s="225" t="s">
        <v>156</v>
      </c>
      <c r="AU237" s="225" t="s">
        <v>81</v>
      </c>
      <c r="AY237" s="18" t="s">
        <v>153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8" t="s">
        <v>79</v>
      </c>
      <c r="BK237" s="226">
        <f>ROUND(I237*H237,2)</f>
        <v>0</v>
      </c>
      <c r="BL237" s="18" t="s">
        <v>161</v>
      </c>
      <c r="BM237" s="225" t="s">
        <v>323</v>
      </c>
    </row>
    <row r="238" s="2" customFormat="1">
      <c r="A238" s="39"/>
      <c r="B238" s="40"/>
      <c r="C238" s="41"/>
      <c r="D238" s="227" t="s">
        <v>163</v>
      </c>
      <c r="E238" s="41"/>
      <c r="F238" s="228" t="s">
        <v>321</v>
      </c>
      <c r="G238" s="41"/>
      <c r="H238" s="41"/>
      <c r="I238" s="229"/>
      <c r="J238" s="41"/>
      <c r="K238" s="41"/>
      <c r="L238" s="45"/>
      <c r="M238" s="230"/>
      <c r="N238" s="231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163</v>
      </c>
      <c r="AU238" s="18" t="s">
        <v>81</v>
      </c>
    </row>
    <row r="239" s="12" customFormat="1" ht="22.8" customHeight="1">
      <c r="A239" s="12"/>
      <c r="B239" s="198"/>
      <c r="C239" s="199"/>
      <c r="D239" s="200" t="s">
        <v>71</v>
      </c>
      <c r="E239" s="212" t="s">
        <v>324</v>
      </c>
      <c r="F239" s="212" t="s">
        <v>325</v>
      </c>
      <c r="G239" s="199"/>
      <c r="H239" s="199"/>
      <c r="I239" s="202"/>
      <c r="J239" s="213">
        <f>BK239</f>
        <v>0</v>
      </c>
      <c r="K239" s="199"/>
      <c r="L239" s="204"/>
      <c r="M239" s="205"/>
      <c r="N239" s="206"/>
      <c r="O239" s="206"/>
      <c r="P239" s="207">
        <f>SUM(P240:P242)</f>
        <v>0</v>
      </c>
      <c r="Q239" s="206"/>
      <c r="R239" s="207">
        <f>SUM(R240:R242)</f>
        <v>0</v>
      </c>
      <c r="S239" s="206"/>
      <c r="T239" s="208">
        <f>SUM(T240:T242)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9" t="s">
        <v>79</v>
      </c>
      <c r="AT239" s="210" t="s">
        <v>71</v>
      </c>
      <c r="AU239" s="210" t="s">
        <v>79</v>
      </c>
      <c r="AY239" s="209" t="s">
        <v>153</v>
      </c>
      <c r="BK239" s="211">
        <f>SUM(BK240:BK242)</f>
        <v>0</v>
      </c>
    </row>
    <row r="240" s="2" customFormat="1" ht="21.75" customHeight="1">
      <c r="A240" s="39"/>
      <c r="B240" s="40"/>
      <c r="C240" s="214" t="s">
        <v>326</v>
      </c>
      <c r="D240" s="214" t="s">
        <v>156</v>
      </c>
      <c r="E240" s="215" t="s">
        <v>327</v>
      </c>
      <c r="F240" s="216" t="s">
        <v>328</v>
      </c>
      <c r="G240" s="217" t="s">
        <v>296</v>
      </c>
      <c r="H240" s="218">
        <v>4.8810000000000002</v>
      </c>
      <c r="I240" s="219"/>
      <c r="J240" s="220">
        <f>ROUND(I240*H240,2)</f>
        <v>0</v>
      </c>
      <c r="K240" s="216" t="s">
        <v>160</v>
      </c>
      <c r="L240" s="45"/>
      <c r="M240" s="221" t="s">
        <v>19</v>
      </c>
      <c r="N240" s="222" t="s">
        <v>43</v>
      </c>
      <c r="O240" s="85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5" t="s">
        <v>161</v>
      </c>
      <c r="AT240" s="225" t="s">
        <v>156</v>
      </c>
      <c r="AU240" s="225" t="s">
        <v>81</v>
      </c>
      <c r="AY240" s="18" t="s">
        <v>153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8" t="s">
        <v>79</v>
      </c>
      <c r="BK240" s="226">
        <f>ROUND(I240*H240,2)</f>
        <v>0</v>
      </c>
      <c r="BL240" s="18" t="s">
        <v>161</v>
      </c>
      <c r="BM240" s="225" t="s">
        <v>329</v>
      </c>
    </row>
    <row r="241" s="2" customFormat="1">
      <c r="A241" s="39"/>
      <c r="B241" s="40"/>
      <c r="C241" s="41"/>
      <c r="D241" s="227" t="s">
        <v>163</v>
      </c>
      <c r="E241" s="41"/>
      <c r="F241" s="228" t="s">
        <v>330</v>
      </c>
      <c r="G241" s="41"/>
      <c r="H241" s="41"/>
      <c r="I241" s="229"/>
      <c r="J241" s="41"/>
      <c r="K241" s="41"/>
      <c r="L241" s="45"/>
      <c r="M241" s="230"/>
      <c r="N241" s="231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163</v>
      </c>
      <c r="AU241" s="18" t="s">
        <v>81</v>
      </c>
    </row>
    <row r="242" s="2" customFormat="1">
      <c r="A242" s="39"/>
      <c r="B242" s="40"/>
      <c r="C242" s="41"/>
      <c r="D242" s="232" t="s">
        <v>165</v>
      </c>
      <c r="E242" s="41"/>
      <c r="F242" s="233" t="s">
        <v>331</v>
      </c>
      <c r="G242" s="41"/>
      <c r="H242" s="41"/>
      <c r="I242" s="229"/>
      <c r="J242" s="41"/>
      <c r="K242" s="41"/>
      <c r="L242" s="45"/>
      <c r="M242" s="230"/>
      <c r="N242" s="231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165</v>
      </c>
      <c r="AU242" s="18" t="s">
        <v>81</v>
      </c>
    </row>
    <row r="243" s="12" customFormat="1" ht="25.92" customHeight="1">
      <c r="A243" s="12"/>
      <c r="B243" s="198"/>
      <c r="C243" s="199"/>
      <c r="D243" s="200" t="s">
        <v>71</v>
      </c>
      <c r="E243" s="201" t="s">
        <v>332</v>
      </c>
      <c r="F243" s="201" t="s">
        <v>333</v>
      </c>
      <c r="G243" s="199"/>
      <c r="H243" s="199"/>
      <c r="I243" s="202"/>
      <c r="J243" s="203">
        <f>BK243</f>
        <v>0</v>
      </c>
      <c r="K243" s="199"/>
      <c r="L243" s="204"/>
      <c r="M243" s="205"/>
      <c r="N243" s="206"/>
      <c r="O243" s="206"/>
      <c r="P243" s="207">
        <f>P244+P254+P279+P308+P318+P353+P373+P386+P445+P480+P505</f>
        <v>0</v>
      </c>
      <c r="Q243" s="206"/>
      <c r="R243" s="207">
        <f>R244+R254+R279+R308+R318+R353+R373+R386+R445+R480+R505</f>
        <v>1.1102337999999998</v>
      </c>
      <c r="S243" s="206"/>
      <c r="T243" s="208">
        <f>T244+T254+T279+T308+T318+T353+T373+T386+T445+T480+T505</f>
        <v>0.50330100000000011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9" t="s">
        <v>81</v>
      </c>
      <c r="AT243" s="210" t="s">
        <v>71</v>
      </c>
      <c r="AU243" s="210" t="s">
        <v>72</v>
      </c>
      <c r="AY243" s="209" t="s">
        <v>153</v>
      </c>
      <c r="BK243" s="211">
        <f>BK244+BK254+BK279+BK308+BK318+BK353+BK373+BK386+BK445+BK480+BK505</f>
        <v>0</v>
      </c>
    </row>
    <row r="244" s="12" customFormat="1" ht="22.8" customHeight="1">
      <c r="A244" s="12"/>
      <c r="B244" s="198"/>
      <c r="C244" s="199"/>
      <c r="D244" s="200" t="s">
        <v>71</v>
      </c>
      <c r="E244" s="212" t="s">
        <v>334</v>
      </c>
      <c r="F244" s="212" t="s">
        <v>335</v>
      </c>
      <c r="G244" s="199"/>
      <c r="H244" s="199"/>
      <c r="I244" s="202"/>
      <c r="J244" s="213">
        <f>BK244</f>
        <v>0</v>
      </c>
      <c r="K244" s="199"/>
      <c r="L244" s="204"/>
      <c r="M244" s="205"/>
      <c r="N244" s="206"/>
      <c r="O244" s="206"/>
      <c r="P244" s="207">
        <f>SUM(P245:P253)</f>
        <v>0</v>
      </c>
      <c r="Q244" s="206"/>
      <c r="R244" s="207">
        <f>SUM(R245:R253)</f>
        <v>0</v>
      </c>
      <c r="S244" s="206"/>
      <c r="T244" s="208">
        <f>SUM(T245:T253)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9" t="s">
        <v>81</v>
      </c>
      <c r="AT244" s="210" t="s">
        <v>71</v>
      </c>
      <c r="AU244" s="210" t="s">
        <v>79</v>
      </c>
      <c r="AY244" s="209" t="s">
        <v>153</v>
      </c>
      <c r="BK244" s="211">
        <f>SUM(BK245:BK253)</f>
        <v>0</v>
      </c>
    </row>
    <row r="245" s="2" customFormat="1" ht="16.5" customHeight="1">
      <c r="A245" s="39"/>
      <c r="B245" s="40"/>
      <c r="C245" s="214" t="s">
        <v>336</v>
      </c>
      <c r="D245" s="214" t="s">
        <v>156</v>
      </c>
      <c r="E245" s="215" t="s">
        <v>337</v>
      </c>
      <c r="F245" s="216" t="s">
        <v>338</v>
      </c>
      <c r="G245" s="217" t="s">
        <v>339</v>
      </c>
      <c r="H245" s="218">
        <v>1</v>
      </c>
      <c r="I245" s="219"/>
      <c r="J245" s="220">
        <f>ROUND(I245*H245,2)</f>
        <v>0</v>
      </c>
      <c r="K245" s="216" t="s">
        <v>160</v>
      </c>
      <c r="L245" s="45"/>
      <c r="M245" s="221" t="s">
        <v>19</v>
      </c>
      <c r="N245" s="222" t="s">
        <v>43</v>
      </c>
      <c r="O245" s="85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5" t="s">
        <v>262</v>
      </c>
      <c r="AT245" s="225" t="s">
        <v>156</v>
      </c>
      <c r="AU245" s="225" t="s">
        <v>81</v>
      </c>
      <c r="AY245" s="18" t="s">
        <v>153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8" t="s">
        <v>79</v>
      </c>
      <c r="BK245" s="226">
        <f>ROUND(I245*H245,2)</f>
        <v>0</v>
      </c>
      <c r="BL245" s="18" t="s">
        <v>262</v>
      </c>
      <c r="BM245" s="225" t="s">
        <v>340</v>
      </c>
    </row>
    <row r="246" s="2" customFormat="1">
      <c r="A246" s="39"/>
      <c r="B246" s="40"/>
      <c r="C246" s="41"/>
      <c r="D246" s="227" t="s">
        <v>163</v>
      </c>
      <c r="E246" s="41"/>
      <c r="F246" s="228" t="s">
        <v>341</v>
      </c>
      <c r="G246" s="41"/>
      <c r="H246" s="41"/>
      <c r="I246" s="229"/>
      <c r="J246" s="41"/>
      <c r="K246" s="41"/>
      <c r="L246" s="45"/>
      <c r="M246" s="230"/>
      <c r="N246" s="231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163</v>
      </c>
      <c r="AU246" s="18" t="s">
        <v>81</v>
      </c>
    </row>
    <row r="247" s="2" customFormat="1">
      <c r="A247" s="39"/>
      <c r="B247" s="40"/>
      <c r="C247" s="41"/>
      <c r="D247" s="232" t="s">
        <v>165</v>
      </c>
      <c r="E247" s="41"/>
      <c r="F247" s="233" t="s">
        <v>342</v>
      </c>
      <c r="G247" s="41"/>
      <c r="H247" s="41"/>
      <c r="I247" s="229"/>
      <c r="J247" s="41"/>
      <c r="K247" s="41"/>
      <c r="L247" s="45"/>
      <c r="M247" s="230"/>
      <c r="N247" s="231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165</v>
      </c>
      <c r="AU247" s="18" t="s">
        <v>81</v>
      </c>
    </row>
    <row r="248" s="2" customFormat="1" ht="21.75" customHeight="1">
      <c r="A248" s="39"/>
      <c r="B248" s="40"/>
      <c r="C248" s="214" t="s">
        <v>343</v>
      </c>
      <c r="D248" s="214" t="s">
        <v>156</v>
      </c>
      <c r="E248" s="215" t="s">
        <v>344</v>
      </c>
      <c r="F248" s="216" t="s">
        <v>345</v>
      </c>
      <c r="G248" s="217" t="s">
        <v>246</v>
      </c>
      <c r="H248" s="218">
        <v>1</v>
      </c>
      <c r="I248" s="219"/>
      <c r="J248" s="220">
        <f>ROUND(I248*H248,2)</f>
        <v>0</v>
      </c>
      <c r="K248" s="216" t="s">
        <v>160</v>
      </c>
      <c r="L248" s="45"/>
      <c r="M248" s="221" t="s">
        <v>19</v>
      </c>
      <c r="N248" s="222" t="s">
        <v>43</v>
      </c>
      <c r="O248" s="85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5" t="s">
        <v>262</v>
      </c>
      <c r="AT248" s="225" t="s">
        <v>156</v>
      </c>
      <c r="AU248" s="225" t="s">
        <v>81</v>
      </c>
      <c r="AY248" s="18" t="s">
        <v>153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8" t="s">
        <v>79</v>
      </c>
      <c r="BK248" s="226">
        <f>ROUND(I248*H248,2)</f>
        <v>0</v>
      </c>
      <c r="BL248" s="18" t="s">
        <v>262</v>
      </c>
      <c r="BM248" s="225" t="s">
        <v>346</v>
      </c>
    </row>
    <row r="249" s="2" customFormat="1">
      <c r="A249" s="39"/>
      <c r="B249" s="40"/>
      <c r="C249" s="41"/>
      <c r="D249" s="227" t="s">
        <v>163</v>
      </c>
      <c r="E249" s="41"/>
      <c r="F249" s="228" t="s">
        <v>347</v>
      </c>
      <c r="G249" s="41"/>
      <c r="H249" s="41"/>
      <c r="I249" s="229"/>
      <c r="J249" s="41"/>
      <c r="K249" s="41"/>
      <c r="L249" s="45"/>
      <c r="M249" s="230"/>
      <c r="N249" s="231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163</v>
      </c>
      <c r="AU249" s="18" t="s">
        <v>81</v>
      </c>
    </row>
    <row r="250" s="2" customFormat="1">
      <c r="A250" s="39"/>
      <c r="B250" s="40"/>
      <c r="C250" s="41"/>
      <c r="D250" s="232" t="s">
        <v>165</v>
      </c>
      <c r="E250" s="41"/>
      <c r="F250" s="233" t="s">
        <v>348</v>
      </c>
      <c r="G250" s="41"/>
      <c r="H250" s="41"/>
      <c r="I250" s="229"/>
      <c r="J250" s="41"/>
      <c r="K250" s="41"/>
      <c r="L250" s="45"/>
      <c r="M250" s="230"/>
      <c r="N250" s="231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165</v>
      </c>
      <c r="AU250" s="18" t="s">
        <v>81</v>
      </c>
    </row>
    <row r="251" s="2" customFormat="1" ht="24.15" customHeight="1">
      <c r="A251" s="39"/>
      <c r="B251" s="40"/>
      <c r="C251" s="214" t="s">
        <v>349</v>
      </c>
      <c r="D251" s="214" t="s">
        <v>156</v>
      </c>
      <c r="E251" s="215" t="s">
        <v>350</v>
      </c>
      <c r="F251" s="216" t="s">
        <v>351</v>
      </c>
      <c r="G251" s="217" t="s">
        <v>296</v>
      </c>
      <c r="H251" s="218">
        <v>0.001</v>
      </c>
      <c r="I251" s="219"/>
      <c r="J251" s="220">
        <f>ROUND(I251*H251,2)</f>
        <v>0</v>
      </c>
      <c r="K251" s="216" t="s">
        <v>160</v>
      </c>
      <c r="L251" s="45"/>
      <c r="M251" s="221" t="s">
        <v>19</v>
      </c>
      <c r="N251" s="222" t="s">
        <v>43</v>
      </c>
      <c r="O251" s="85"/>
      <c r="P251" s="223">
        <f>O251*H251</f>
        <v>0</v>
      </c>
      <c r="Q251" s="223">
        <v>0</v>
      </c>
      <c r="R251" s="223">
        <f>Q251*H251</f>
        <v>0</v>
      </c>
      <c r="S251" s="223">
        <v>0</v>
      </c>
      <c r="T251" s="22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5" t="s">
        <v>262</v>
      </c>
      <c r="AT251" s="225" t="s">
        <v>156</v>
      </c>
      <c r="AU251" s="225" t="s">
        <v>81</v>
      </c>
      <c r="AY251" s="18" t="s">
        <v>153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8" t="s">
        <v>79</v>
      </c>
      <c r="BK251" s="226">
        <f>ROUND(I251*H251,2)</f>
        <v>0</v>
      </c>
      <c r="BL251" s="18" t="s">
        <v>262</v>
      </c>
      <c r="BM251" s="225" t="s">
        <v>352</v>
      </c>
    </row>
    <row r="252" s="2" customFormat="1">
      <c r="A252" s="39"/>
      <c r="B252" s="40"/>
      <c r="C252" s="41"/>
      <c r="D252" s="227" t="s">
        <v>163</v>
      </c>
      <c r="E252" s="41"/>
      <c r="F252" s="228" t="s">
        <v>353</v>
      </c>
      <c r="G252" s="41"/>
      <c r="H252" s="41"/>
      <c r="I252" s="229"/>
      <c r="J252" s="41"/>
      <c r="K252" s="41"/>
      <c r="L252" s="45"/>
      <c r="M252" s="230"/>
      <c r="N252" s="231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163</v>
      </c>
      <c r="AU252" s="18" t="s">
        <v>81</v>
      </c>
    </row>
    <row r="253" s="2" customFormat="1">
      <c r="A253" s="39"/>
      <c r="B253" s="40"/>
      <c r="C253" s="41"/>
      <c r="D253" s="232" t="s">
        <v>165</v>
      </c>
      <c r="E253" s="41"/>
      <c r="F253" s="233" t="s">
        <v>354</v>
      </c>
      <c r="G253" s="41"/>
      <c r="H253" s="41"/>
      <c r="I253" s="229"/>
      <c r="J253" s="41"/>
      <c r="K253" s="41"/>
      <c r="L253" s="45"/>
      <c r="M253" s="230"/>
      <c r="N253" s="231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165</v>
      </c>
      <c r="AU253" s="18" t="s">
        <v>81</v>
      </c>
    </row>
    <row r="254" s="12" customFormat="1" ht="22.8" customHeight="1">
      <c r="A254" s="12"/>
      <c r="B254" s="198"/>
      <c r="C254" s="199"/>
      <c r="D254" s="200" t="s">
        <v>71</v>
      </c>
      <c r="E254" s="212" t="s">
        <v>355</v>
      </c>
      <c r="F254" s="212" t="s">
        <v>356</v>
      </c>
      <c r="G254" s="199"/>
      <c r="H254" s="199"/>
      <c r="I254" s="202"/>
      <c r="J254" s="213">
        <f>BK254</f>
        <v>0</v>
      </c>
      <c r="K254" s="199"/>
      <c r="L254" s="204"/>
      <c r="M254" s="205"/>
      <c r="N254" s="206"/>
      <c r="O254" s="206"/>
      <c r="P254" s="207">
        <f>SUM(P255:P278)</f>
        <v>0</v>
      </c>
      <c r="Q254" s="206"/>
      <c r="R254" s="207">
        <f>SUM(R255:R278)</f>
        <v>0.00089920000000000006</v>
      </c>
      <c r="S254" s="206"/>
      <c r="T254" s="208">
        <f>SUM(T255:T278)</f>
        <v>0.00051999999999999995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9" t="s">
        <v>81</v>
      </c>
      <c r="AT254" s="210" t="s">
        <v>71</v>
      </c>
      <c r="AU254" s="210" t="s">
        <v>79</v>
      </c>
      <c r="AY254" s="209" t="s">
        <v>153</v>
      </c>
      <c r="BK254" s="211">
        <f>SUM(BK255:BK278)</f>
        <v>0</v>
      </c>
    </row>
    <row r="255" s="2" customFormat="1" ht="24.15" customHeight="1">
      <c r="A255" s="39"/>
      <c r="B255" s="40"/>
      <c r="C255" s="214" t="s">
        <v>357</v>
      </c>
      <c r="D255" s="214" t="s">
        <v>156</v>
      </c>
      <c r="E255" s="215" t="s">
        <v>358</v>
      </c>
      <c r="F255" s="216" t="s">
        <v>359</v>
      </c>
      <c r="G255" s="217" t="s">
        <v>339</v>
      </c>
      <c r="H255" s="218">
        <v>1</v>
      </c>
      <c r="I255" s="219"/>
      <c r="J255" s="220">
        <f>ROUND(I255*H255,2)</f>
        <v>0</v>
      </c>
      <c r="K255" s="216" t="s">
        <v>160</v>
      </c>
      <c r="L255" s="45"/>
      <c r="M255" s="221" t="s">
        <v>19</v>
      </c>
      <c r="N255" s="222" t="s">
        <v>43</v>
      </c>
      <c r="O255" s="85"/>
      <c r="P255" s="223">
        <f>O255*H255</f>
        <v>0</v>
      </c>
      <c r="Q255" s="223">
        <v>3.0000000000000001E-05</v>
      </c>
      <c r="R255" s="223">
        <f>Q255*H255</f>
        <v>3.0000000000000001E-05</v>
      </c>
      <c r="S255" s="223">
        <v>0.00051999999999999995</v>
      </c>
      <c r="T255" s="224">
        <f>S255*H255</f>
        <v>0.00051999999999999995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5" t="s">
        <v>262</v>
      </c>
      <c r="AT255" s="225" t="s">
        <v>156</v>
      </c>
      <c r="AU255" s="225" t="s">
        <v>81</v>
      </c>
      <c r="AY255" s="18" t="s">
        <v>153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8" t="s">
        <v>79</v>
      </c>
      <c r="BK255" s="226">
        <f>ROUND(I255*H255,2)</f>
        <v>0</v>
      </c>
      <c r="BL255" s="18" t="s">
        <v>262</v>
      </c>
      <c r="BM255" s="225" t="s">
        <v>360</v>
      </c>
    </row>
    <row r="256" s="2" customFormat="1">
      <c r="A256" s="39"/>
      <c r="B256" s="40"/>
      <c r="C256" s="41"/>
      <c r="D256" s="227" t="s">
        <v>163</v>
      </c>
      <c r="E256" s="41"/>
      <c r="F256" s="228" t="s">
        <v>361</v>
      </c>
      <c r="G256" s="41"/>
      <c r="H256" s="41"/>
      <c r="I256" s="229"/>
      <c r="J256" s="41"/>
      <c r="K256" s="41"/>
      <c r="L256" s="45"/>
      <c r="M256" s="230"/>
      <c r="N256" s="231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163</v>
      </c>
      <c r="AU256" s="18" t="s">
        <v>81</v>
      </c>
    </row>
    <row r="257" s="2" customFormat="1">
      <c r="A257" s="39"/>
      <c r="B257" s="40"/>
      <c r="C257" s="41"/>
      <c r="D257" s="232" t="s">
        <v>165</v>
      </c>
      <c r="E257" s="41"/>
      <c r="F257" s="233" t="s">
        <v>362</v>
      </c>
      <c r="G257" s="41"/>
      <c r="H257" s="41"/>
      <c r="I257" s="229"/>
      <c r="J257" s="41"/>
      <c r="K257" s="41"/>
      <c r="L257" s="45"/>
      <c r="M257" s="230"/>
      <c r="N257" s="231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165</v>
      </c>
      <c r="AU257" s="18" t="s">
        <v>81</v>
      </c>
    </row>
    <row r="258" s="2" customFormat="1" ht="24.15" customHeight="1">
      <c r="A258" s="39"/>
      <c r="B258" s="40"/>
      <c r="C258" s="214" t="s">
        <v>363</v>
      </c>
      <c r="D258" s="214" t="s">
        <v>156</v>
      </c>
      <c r="E258" s="215" t="s">
        <v>364</v>
      </c>
      <c r="F258" s="216" t="s">
        <v>365</v>
      </c>
      <c r="G258" s="217" t="s">
        <v>246</v>
      </c>
      <c r="H258" s="218">
        <v>2</v>
      </c>
      <c r="I258" s="219"/>
      <c r="J258" s="220">
        <f>ROUND(I258*H258,2)</f>
        <v>0</v>
      </c>
      <c r="K258" s="216" t="s">
        <v>160</v>
      </c>
      <c r="L258" s="45"/>
      <c r="M258" s="221" t="s">
        <v>19</v>
      </c>
      <c r="N258" s="222" t="s">
        <v>43</v>
      </c>
      <c r="O258" s="85"/>
      <c r="P258" s="223">
        <f>O258*H258</f>
        <v>0</v>
      </c>
      <c r="Q258" s="223">
        <v>2.0000000000000002E-05</v>
      </c>
      <c r="R258" s="223">
        <f>Q258*H258</f>
        <v>4.0000000000000003E-05</v>
      </c>
      <c r="S258" s="223">
        <v>0</v>
      </c>
      <c r="T258" s="224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5" t="s">
        <v>262</v>
      </c>
      <c r="AT258" s="225" t="s">
        <v>156</v>
      </c>
      <c r="AU258" s="225" t="s">
        <v>81</v>
      </c>
      <c r="AY258" s="18" t="s">
        <v>153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8" t="s">
        <v>79</v>
      </c>
      <c r="BK258" s="226">
        <f>ROUND(I258*H258,2)</f>
        <v>0</v>
      </c>
      <c r="BL258" s="18" t="s">
        <v>262</v>
      </c>
      <c r="BM258" s="225" t="s">
        <v>366</v>
      </c>
    </row>
    <row r="259" s="2" customFormat="1">
      <c r="A259" s="39"/>
      <c r="B259" s="40"/>
      <c r="C259" s="41"/>
      <c r="D259" s="227" t="s">
        <v>163</v>
      </c>
      <c r="E259" s="41"/>
      <c r="F259" s="228" t="s">
        <v>367</v>
      </c>
      <c r="G259" s="41"/>
      <c r="H259" s="41"/>
      <c r="I259" s="229"/>
      <c r="J259" s="41"/>
      <c r="K259" s="41"/>
      <c r="L259" s="45"/>
      <c r="M259" s="230"/>
      <c r="N259" s="231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163</v>
      </c>
      <c r="AU259" s="18" t="s">
        <v>81</v>
      </c>
    </row>
    <row r="260" s="2" customFormat="1">
      <c r="A260" s="39"/>
      <c r="B260" s="40"/>
      <c r="C260" s="41"/>
      <c r="D260" s="232" t="s">
        <v>165</v>
      </c>
      <c r="E260" s="41"/>
      <c r="F260" s="233" t="s">
        <v>368</v>
      </c>
      <c r="G260" s="41"/>
      <c r="H260" s="41"/>
      <c r="I260" s="229"/>
      <c r="J260" s="41"/>
      <c r="K260" s="41"/>
      <c r="L260" s="45"/>
      <c r="M260" s="230"/>
      <c r="N260" s="231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165</v>
      </c>
      <c r="AU260" s="18" t="s">
        <v>81</v>
      </c>
    </row>
    <row r="261" s="2" customFormat="1" ht="16.5" customHeight="1">
      <c r="A261" s="39"/>
      <c r="B261" s="40"/>
      <c r="C261" s="257" t="s">
        <v>369</v>
      </c>
      <c r="D261" s="257" t="s">
        <v>370</v>
      </c>
      <c r="E261" s="258" t="s">
        <v>371</v>
      </c>
      <c r="F261" s="259" t="s">
        <v>372</v>
      </c>
      <c r="G261" s="260" t="s">
        <v>246</v>
      </c>
      <c r="H261" s="261">
        <v>2.0600000000000001</v>
      </c>
      <c r="I261" s="262"/>
      <c r="J261" s="263">
        <f>ROUND(I261*H261,2)</f>
        <v>0</v>
      </c>
      <c r="K261" s="259" t="s">
        <v>160</v>
      </c>
      <c r="L261" s="264"/>
      <c r="M261" s="265" t="s">
        <v>19</v>
      </c>
      <c r="N261" s="266" t="s">
        <v>43</v>
      </c>
      <c r="O261" s="85"/>
      <c r="P261" s="223">
        <f>O261*H261</f>
        <v>0</v>
      </c>
      <c r="Q261" s="223">
        <v>0.00032000000000000003</v>
      </c>
      <c r="R261" s="223">
        <f>Q261*H261</f>
        <v>0.00065920000000000009</v>
      </c>
      <c r="S261" s="223">
        <v>0</v>
      </c>
      <c r="T261" s="224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5" t="s">
        <v>369</v>
      </c>
      <c r="AT261" s="225" t="s">
        <v>370</v>
      </c>
      <c r="AU261" s="225" t="s">
        <v>81</v>
      </c>
      <c r="AY261" s="18" t="s">
        <v>153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8" t="s">
        <v>79</v>
      </c>
      <c r="BK261" s="226">
        <f>ROUND(I261*H261,2)</f>
        <v>0</v>
      </c>
      <c r="BL261" s="18" t="s">
        <v>262</v>
      </c>
      <c r="BM261" s="225" t="s">
        <v>373</v>
      </c>
    </row>
    <row r="262" s="2" customFormat="1">
      <c r="A262" s="39"/>
      <c r="B262" s="40"/>
      <c r="C262" s="41"/>
      <c r="D262" s="227" t="s">
        <v>163</v>
      </c>
      <c r="E262" s="41"/>
      <c r="F262" s="228" t="s">
        <v>372</v>
      </c>
      <c r="G262" s="41"/>
      <c r="H262" s="41"/>
      <c r="I262" s="229"/>
      <c r="J262" s="41"/>
      <c r="K262" s="41"/>
      <c r="L262" s="45"/>
      <c r="M262" s="230"/>
      <c r="N262" s="231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163</v>
      </c>
      <c r="AU262" s="18" t="s">
        <v>81</v>
      </c>
    </row>
    <row r="263" s="13" customFormat="1">
      <c r="A263" s="13"/>
      <c r="B263" s="234"/>
      <c r="C263" s="235"/>
      <c r="D263" s="227" t="s">
        <v>167</v>
      </c>
      <c r="E263" s="236" t="s">
        <v>19</v>
      </c>
      <c r="F263" s="237" t="s">
        <v>374</v>
      </c>
      <c r="G263" s="235"/>
      <c r="H263" s="238">
        <v>2.0600000000000001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167</v>
      </c>
      <c r="AU263" s="244" t="s">
        <v>81</v>
      </c>
      <c r="AV263" s="13" t="s">
        <v>81</v>
      </c>
      <c r="AW263" s="13" t="s">
        <v>33</v>
      </c>
      <c r="AX263" s="13" t="s">
        <v>79</v>
      </c>
      <c r="AY263" s="244" t="s">
        <v>153</v>
      </c>
    </row>
    <row r="264" s="2" customFormat="1" ht="16.5" customHeight="1">
      <c r="A264" s="39"/>
      <c r="B264" s="40"/>
      <c r="C264" s="214" t="s">
        <v>375</v>
      </c>
      <c r="D264" s="214" t="s">
        <v>156</v>
      </c>
      <c r="E264" s="215" t="s">
        <v>376</v>
      </c>
      <c r="F264" s="216" t="s">
        <v>377</v>
      </c>
      <c r="G264" s="217" t="s">
        <v>339</v>
      </c>
      <c r="H264" s="218">
        <v>1</v>
      </c>
      <c r="I264" s="219"/>
      <c r="J264" s="220">
        <f>ROUND(I264*H264,2)</f>
        <v>0</v>
      </c>
      <c r="K264" s="216" t="s">
        <v>160</v>
      </c>
      <c r="L264" s="45"/>
      <c r="M264" s="221" t="s">
        <v>19</v>
      </c>
      <c r="N264" s="222" t="s">
        <v>43</v>
      </c>
      <c r="O264" s="85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5" t="s">
        <v>262</v>
      </c>
      <c r="AT264" s="225" t="s">
        <v>156</v>
      </c>
      <c r="AU264" s="225" t="s">
        <v>81</v>
      </c>
      <c r="AY264" s="18" t="s">
        <v>153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8" t="s">
        <v>79</v>
      </c>
      <c r="BK264" s="226">
        <f>ROUND(I264*H264,2)</f>
        <v>0</v>
      </c>
      <c r="BL264" s="18" t="s">
        <v>262</v>
      </c>
      <c r="BM264" s="225" t="s">
        <v>378</v>
      </c>
    </row>
    <row r="265" s="2" customFormat="1">
      <c r="A265" s="39"/>
      <c r="B265" s="40"/>
      <c r="C265" s="41"/>
      <c r="D265" s="227" t="s">
        <v>163</v>
      </c>
      <c r="E265" s="41"/>
      <c r="F265" s="228" t="s">
        <v>379</v>
      </c>
      <c r="G265" s="41"/>
      <c r="H265" s="41"/>
      <c r="I265" s="229"/>
      <c r="J265" s="41"/>
      <c r="K265" s="41"/>
      <c r="L265" s="45"/>
      <c r="M265" s="230"/>
      <c r="N265" s="231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163</v>
      </c>
      <c r="AU265" s="18" t="s">
        <v>81</v>
      </c>
    </row>
    <row r="266" s="2" customFormat="1">
      <c r="A266" s="39"/>
      <c r="B266" s="40"/>
      <c r="C266" s="41"/>
      <c r="D266" s="232" t="s">
        <v>165</v>
      </c>
      <c r="E266" s="41"/>
      <c r="F266" s="233" t="s">
        <v>380</v>
      </c>
      <c r="G266" s="41"/>
      <c r="H266" s="41"/>
      <c r="I266" s="229"/>
      <c r="J266" s="41"/>
      <c r="K266" s="41"/>
      <c r="L266" s="45"/>
      <c r="M266" s="230"/>
      <c r="N266" s="231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165</v>
      </c>
      <c r="AU266" s="18" t="s">
        <v>81</v>
      </c>
    </row>
    <row r="267" s="2" customFormat="1" ht="24.15" customHeight="1">
      <c r="A267" s="39"/>
      <c r="B267" s="40"/>
      <c r="C267" s="214" t="s">
        <v>381</v>
      </c>
      <c r="D267" s="214" t="s">
        <v>156</v>
      </c>
      <c r="E267" s="215" t="s">
        <v>382</v>
      </c>
      <c r="F267" s="216" t="s">
        <v>383</v>
      </c>
      <c r="G267" s="217" t="s">
        <v>339</v>
      </c>
      <c r="H267" s="218">
        <v>1</v>
      </c>
      <c r="I267" s="219"/>
      <c r="J267" s="220">
        <f>ROUND(I267*H267,2)</f>
        <v>0</v>
      </c>
      <c r="K267" s="216" t="s">
        <v>160</v>
      </c>
      <c r="L267" s="45"/>
      <c r="M267" s="221" t="s">
        <v>19</v>
      </c>
      <c r="N267" s="222" t="s">
        <v>43</v>
      </c>
      <c r="O267" s="85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5" t="s">
        <v>262</v>
      </c>
      <c r="AT267" s="225" t="s">
        <v>156</v>
      </c>
      <c r="AU267" s="225" t="s">
        <v>81</v>
      </c>
      <c r="AY267" s="18" t="s">
        <v>153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8" t="s">
        <v>79</v>
      </c>
      <c r="BK267" s="226">
        <f>ROUND(I267*H267,2)</f>
        <v>0</v>
      </c>
      <c r="BL267" s="18" t="s">
        <v>262</v>
      </c>
      <c r="BM267" s="225" t="s">
        <v>384</v>
      </c>
    </row>
    <row r="268" s="2" customFormat="1">
      <c r="A268" s="39"/>
      <c r="B268" s="40"/>
      <c r="C268" s="41"/>
      <c r="D268" s="227" t="s">
        <v>163</v>
      </c>
      <c r="E268" s="41"/>
      <c r="F268" s="228" t="s">
        <v>385</v>
      </c>
      <c r="G268" s="41"/>
      <c r="H268" s="41"/>
      <c r="I268" s="229"/>
      <c r="J268" s="41"/>
      <c r="K268" s="41"/>
      <c r="L268" s="45"/>
      <c r="M268" s="230"/>
      <c r="N268" s="231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163</v>
      </c>
      <c r="AU268" s="18" t="s">
        <v>81</v>
      </c>
    </row>
    <row r="269" s="2" customFormat="1">
      <c r="A269" s="39"/>
      <c r="B269" s="40"/>
      <c r="C269" s="41"/>
      <c r="D269" s="232" t="s">
        <v>165</v>
      </c>
      <c r="E269" s="41"/>
      <c r="F269" s="233" t="s">
        <v>386</v>
      </c>
      <c r="G269" s="41"/>
      <c r="H269" s="41"/>
      <c r="I269" s="229"/>
      <c r="J269" s="41"/>
      <c r="K269" s="41"/>
      <c r="L269" s="45"/>
      <c r="M269" s="230"/>
      <c r="N269" s="231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165</v>
      </c>
      <c r="AU269" s="18" t="s">
        <v>81</v>
      </c>
    </row>
    <row r="270" s="2" customFormat="1" ht="21.75" customHeight="1">
      <c r="A270" s="39"/>
      <c r="B270" s="40"/>
      <c r="C270" s="214" t="s">
        <v>387</v>
      </c>
      <c r="D270" s="214" t="s">
        <v>156</v>
      </c>
      <c r="E270" s="215" t="s">
        <v>388</v>
      </c>
      <c r="F270" s="216" t="s">
        <v>389</v>
      </c>
      <c r="G270" s="217" t="s">
        <v>339</v>
      </c>
      <c r="H270" s="218">
        <v>1</v>
      </c>
      <c r="I270" s="219"/>
      <c r="J270" s="220">
        <f>ROUND(I270*H270,2)</f>
        <v>0</v>
      </c>
      <c r="K270" s="216" t="s">
        <v>160</v>
      </c>
      <c r="L270" s="45"/>
      <c r="M270" s="221" t="s">
        <v>19</v>
      </c>
      <c r="N270" s="222" t="s">
        <v>43</v>
      </c>
      <c r="O270" s="85"/>
      <c r="P270" s="223">
        <f>O270*H270</f>
        <v>0</v>
      </c>
      <c r="Q270" s="223">
        <v>0.00012999999999999999</v>
      </c>
      <c r="R270" s="223">
        <f>Q270*H270</f>
        <v>0.00012999999999999999</v>
      </c>
      <c r="S270" s="223">
        <v>0</v>
      </c>
      <c r="T270" s="22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5" t="s">
        <v>262</v>
      </c>
      <c r="AT270" s="225" t="s">
        <v>156</v>
      </c>
      <c r="AU270" s="225" t="s">
        <v>81</v>
      </c>
      <c r="AY270" s="18" t="s">
        <v>153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8" t="s">
        <v>79</v>
      </c>
      <c r="BK270" s="226">
        <f>ROUND(I270*H270,2)</f>
        <v>0</v>
      </c>
      <c r="BL270" s="18" t="s">
        <v>262</v>
      </c>
      <c r="BM270" s="225" t="s">
        <v>390</v>
      </c>
    </row>
    <row r="271" s="2" customFormat="1">
      <c r="A271" s="39"/>
      <c r="B271" s="40"/>
      <c r="C271" s="41"/>
      <c r="D271" s="227" t="s">
        <v>163</v>
      </c>
      <c r="E271" s="41"/>
      <c r="F271" s="228" t="s">
        <v>391</v>
      </c>
      <c r="G271" s="41"/>
      <c r="H271" s="41"/>
      <c r="I271" s="229"/>
      <c r="J271" s="41"/>
      <c r="K271" s="41"/>
      <c r="L271" s="45"/>
      <c r="M271" s="230"/>
      <c r="N271" s="231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163</v>
      </c>
      <c r="AU271" s="18" t="s">
        <v>81</v>
      </c>
    </row>
    <row r="272" s="2" customFormat="1">
      <c r="A272" s="39"/>
      <c r="B272" s="40"/>
      <c r="C272" s="41"/>
      <c r="D272" s="232" t="s">
        <v>165</v>
      </c>
      <c r="E272" s="41"/>
      <c r="F272" s="233" t="s">
        <v>392</v>
      </c>
      <c r="G272" s="41"/>
      <c r="H272" s="41"/>
      <c r="I272" s="229"/>
      <c r="J272" s="41"/>
      <c r="K272" s="41"/>
      <c r="L272" s="45"/>
      <c r="M272" s="230"/>
      <c r="N272" s="231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165</v>
      </c>
      <c r="AU272" s="18" t="s">
        <v>81</v>
      </c>
    </row>
    <row r="273" s="2" customFormat="1" ht="24.15" customHeight="1">
      <c r="A273" s="39"/>
      <c r="B273" s="40"/>
      <c r="C273" s="214" t="s">
        <v>393</v>
      </c>
      <c r="D273" s="214" t="s">
        <v>156</v>
      </c>
      <c r="E273" s="215" t="s">
        <v>394</v>
      </c>
      <c r="F273" s="216" t="s">
        <v>395</v>
      </c>
      <c r="G273" s="217" t="s">
        <v>246</v>
      </c>
      <c r="H273" s="218">
        <v>2</v>
      </c>
      <c r="I273" s="219"/>
      <c r="J273" s="220">
        <f>ROUND(I273*H273,2)</f>
        <v>0</v>
      </c>
      <c r="K273" s="216" t="s">
        <v>160</v>
      </c>
      <c r="L273" s="45"/>
      <c r="M273" s="221" t="s">
        <v>19</v>
      </c>
      <c r="N273" s="222" t="s">
        <v>43</v>
      </c>
      <c r="O273" s="85"/>
      <c r="P273" s="223">
        <f>O273*H273</f>
        <v>0</v>
      </c>
      <c r="Q273" s="223">
        <v>2.0000000000000002E-05</v>
      </c>
      <c r="R273" s="223">
        <f>Q273*H273</f>
        <v>4.0000000000000003E-05</v>
      </c>
      <c r="S273" s="223">
        <v>0</v>
      </c>
      <c r="T273" s="22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5" t="s">
        <v>262</v>
      </c>
      <c r="AT273" s="225" t="s">
        <v>156</v>
      </c>
      <c r="AU273" s="225" t="s">
        <v>81</v>
      </c>
      <c r="AY273" s="18" t="s">
        <v>153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8" t="s">
        <v>79</v>
      </c>
      <c r="BK273" s="226">
        <f>ROUND(I273*H273,2)</f>
        <v>0</v>
      </c>
      <c r="BL273" s="18" t="s">
        <v>262</v>
      </c>
      <c r="BM273" s="225" t="s">
        <v>396</v>
      </c>
    </row>
    <row r="274" s="2" customFormat="1">
      <c r="A274" s="39"/>
      <c r="B274" s="40"/>
      <c r="C274" s="41"/>
      <c r="D274" s="227" t="s">
        <v>163</v>
      </c>
      <c r="E274" s="41"/>
      <c r="F274" s="228" t="s">
        <v>397</v>
      </c>
      <c r="G274" s="41"/>
      <c r="H274" s="41"/>
      <c r="I274" s="229"/>
      <c r="J274" s="41"/>
      <c r="K274" s="41"/>
      <c r="L274" s="45"/>
      <c r="M274" s="230"/>
      <c r="N274" s="231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163</v>
      </c>
      <c r="AU274" s="18" t="s">
        <v>81</v>
      </c>
    </row>
    <row r="275" s="2" customFormat="1">
      <c r="A275" s="39"/>
      <c r="B275" s="40"/>
      <c r="C275" s="41"/>
      <c r="D275" s="232" t="s">
        <v>165</v>
      </c>
      <c r="E275" s="41"/>
      <c r="F275" s="233" t="s">
        <v>398</v>
      </c>
      <c r="G275" s="41"/>
      <c r="H275" s="41"/>
      <c r="I275" s="229"/>
      <c r="J275" s="41"/>
      <c r="K275" s="41"/>
      <c r="L275" s="45"/>
      <c r="M275" s="230"/>
      <c r="N275" s="231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165</v>
      </c>
      <c r="AU275" s="18" t="s">
        <v>81</v>
      </c>
    </row>
    <row r="276" s="2" customFormat="1" ht="24.15" customHeight="1">
      <c r="A276" s="39"/>
      <c r="B276" s="40"/>
      <c r="C276" s="214" t="s">
        <v>399</v>
      </c>
      <c r="D276" s="214" t="s">
        <v>156</v>
      </c>
      <c r="E276" s="215" t="s">
        <v>400</v>
      </c>
      <c r="F276" s="216" t="s">
        <v>401</v>
      </c>
      <c r="G276" s="217" t="s">
        <v>296</v>
      </c>
      <c r="H276" s="218">
        <v>0.001</v>
      </c>
      <c r="I276" s="219"/>
      <c r="J276" s="220">
        <f>ROUND(I276*H276,2)</f>
        <v>0</v>
      </c>
      <c r="K276" s="216" t="s">
        <v>160</v>
      </c>
      <c r="L276" s="45"/>
      <c r="M276" s="221" t="s">
        <v>19</v>
      </c>
      <c r="N276" s="222" t="s">
        <v>43</v>
      </c>
      <c r="O276" s="85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5" t="s">
        <v>262</v>
      </c>
      <c r="AT276" s="225" t="s">
        <v>156</v>
      </c>
      <c r="AU276" s="225" t="s">
        <v>81</v>
      </c>
      <c r="AY276" s="18" t="s">
        <v>153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8" t="s">
        <v>79</v>
      </c>
      <c r="BK276" s="226">
        <f>ROUND(I276*H276,2)</f>
        <v>0</v>
      </c>
      <c r="BL276" s="18" t="s">
        <v>262</v>
      </c>
      <c r="BM276" s="225" t="s">
        <v>402</v>
      </c>
    </row>
    <row r="277" s="2" customFormat="1">
      <c r="A277" s="39"/>
      <c r="B277" s="40"/>
      <c r="C277" s="41"/>
      <c r="D277" s="227" t="s">
        <v>163</v>
      </c>
      <c r="E277" s="41"/>
      <c r="F277" s="228" t="s">
        <v>403</v>
      </c>
      <c r="G277" s="41"/>
      <c r="H277" s="41"/>
      <c r="I277" s="229"/>
      <c r="J277" s="41"/>
      <c r="K277" s="41"/>
      <c r="L277" s="45"/>
      <c r="M277" s="230"/>
      <c r="N277" s="231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163</v>
      </c>
      <c r="AU277" s="18" t="s">
        <v>81</v>
      </c>
    </row>
    <row r="278" s="2" customFormat="1">
      <c r="A278" s="39"/>
      <c r="B278" s="40"/>
      <c r="C278" s="41"/>
      <c r="D278" s="232" t="s">
        <v>165</v>
      </c>
      <c r="E278" s="41"/>
      <c r="F278" s="233" t="s">
        <v>404</v>
      </c>
      <c r="G278" s="41"/>
      <c r="H278" s="41"/>
      <c r="I278" s="229"/>
      <c r="J278" s="41"/>
      <c r="K278" s="41"/>
      <c r="L278" s="45"/>
      <c r="M278" s="230"/>
      <c r="N278" s="231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165</v>
      </c>
      <c r="AU278" s="18" t="s">
        <v>81</v>
      </c>
    </row>
    <row r="279" s="12" customFormat="1" ht="22.8" customHeight="1">
      <c r="A279" s="12"/>
      <c r="B279" s="198"/>
      <c r="C279" s="199"/>
      <c r="D279" s="200" t="s">
        <v>71</v>
      </c>
      <c r="E279" s="212" t="s">
        <v>405</v>
      </c>
      <c r="F279" s="212" t="s">
        <v>406</v>
      </c>
      <c r="G279" s="199"/>
      <c r="H279" s="199"/>
      <c r="I279" s="202"/>
      <c r="J279" s="213">
        <f>BK279</f>
        <v>0</v>
      </c>
      <c r="K279" s="199"/>
      <c r="L279" s="204"/>
      <c r="M279" s="205"/>
      <c r="N279" s="206"/>
      <c r="O279" s="206"/>
      <c r="P279" s="207">
        <f>SUM(P280:P307)</f>
        <v>0</v>
      </c>
      <c r="Q279" s="206"/>
      <c r="R279" s="207">
        <f>SUM(R280:R307)</f>
        <v>0.032250000000000001</v>
      </c>
      <c r="S279" s="206"/>
      <c r="T279" s="208">
        <f>SUM(T280:T307)</f>
        <v>0.02102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9" t="s">
        <v>81</v>
      </c>
      <c r="AT279" s="210" t="s">
        <v>71</v>
      </c>
      <c r="AU279" s="210" t="s">
        <v>79</v>
      </c>
      <c r="AY279" s="209" t="s">
        <v>153</v>
      </c>
      <c r="BK279" s="211">
        <f>SUM(BK280:BK307)</f>
        <v>0</v>
      </c>
    </row>
    <row r="280" s="2" customFormat="1" ht="16.5" customHeight="1">
      <c r="A280" s="39"/>
      <c r="B280" s="40"/>
      <c r="C280" s="214" t="s">
        <v>407</v>
      </c>
      <c r="D280" s="214" t="s">
        <v>156</v>
      </c>
      <c r="E280" s="215" t="s">
        <v>408</v>
      </c>
      <c r="F280" s="216" t="s">
        <v>409</v>
      </c>
      <c r="G280" s="217" t="s">
        <v>410</v>
      </c>
      <c r="H280" s="218">
        <v>1</v>
      </c>
      <c r="I280" s="219"/>
      <c r="J280" s="220">
        <f>ROUND(I280*H280,2)</f>
        <v>0</v>
      </c>
      <c r="K280" s="216" t="s">
        <v>160</v>
      </c>
      <c r="L280" s="45"/>
      <c r="M280" s="221" t="s">
        <v>19</v>
      </c>
      <c r="N280" s="222" t="s">
        <v>43</v>
      </c>
      <c r="O280" s="85"/>
      <c r="P280" s="223">
        <f>O280*H280</f>
        <v>0</v>
      </c>
      <c r="Q280" s="223">
        <v>0</v>
      </c>
      <c r="R280" s="223">
        <f>Q280*H280</f>
        <v>0</v>
      </c>
      <c r="S280" s="223">
        <v>0.019460000000000002</v>
      </c>
      <c r="T280" s="224">
        <f>S280*H280</f>
        <v>0.019460000000000002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5" t="s">
        <v>262</v>
      </c>
      <c r="AT280" s="225" t="s">
        <v>156</v>
      </c>
      <c r="AU280" s="225" t="s">
        <v>81</v>
      </c>
      <c r="AY280" s="18" t="s">
        <v>153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8" t="s">
        <v>79</v>
      </c>
      <c r="BK280" s="226">
        <f>ROUND(I280*H280,2)</f>
        <v>0</v>
      </c>
      <c r="BL280" s="18" t="s">
        <v>262</v>
      </c>
      <c r="BM280" s="225" t="s">
        <v>411</v>
      </c>
    </row>
    <row r="281" s="2" customFormat="1">
      <c r="A281" s="39"/>
      <c r="B281" s="40"/>
      <c r="C281" s="41"/>
      <c r="D281" s="227" t="s">
        <v>163</v>
      </c>
      <c r="E281" s="41"/>
      <c r="F281" s="228" t="s">
        <v>412</v>
      </c>
      <c r="G281" s="41"/>
      <c r="H281" s="41"/>
      <c r="I281" s="229"/>
      <c r="J281" s="41"/>
      <c r="K281" s="41"/>
      <c r="L281" s="45"/>
      <c r="M281" s="230"/>
      <c r="N281" s="231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163</v>
      </c>
      <c r="AU281" s="18" t="s">
        <v>81</v>
      </c>
    </row>
    <row r="282" s="2" customFormat="1">
      <c r="A282" s="39"/>
      <c r="B282" s="40"/>
      <c r="C282" s="41"/>
      <c r="D282" s="232" t="s">
        <v>165</v>
      </c>
      <c r="E282" s="41"/>
      <c r="F282" s="233" t="s">
        <v>413</v>
      </c>
      <c r="G282" s="41"/>
      <c r="H282" s="41"/>
      <c r="I282" s="229"/>
      <c r="J282" s="41"/>
      <c r="K282" s="41"/>
      <c r="L282" s="45"/>
      <c r="M282" s="230"/>
      <c r="N282" s="231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165</v>
      </c>
      <c r="AU282" s="18" t="s">
        <v>81</v>
      </c>
    </row>
    <row r="283" s="2" customFormat="1" ht="24.15" customHeight="1">
      <c r="A283" s="39"/>
      <c r="B283" s="40"/>
      <c r="C283" s="214" t="s">
        <v>414</v>
      </c>
      <c r="D283" s="214" t="s">
        <v>156</v>
      </c>
      <c r="E283" s="215" t="s">
        <v>415</v>
      </c>
      <c r="F283" s="216" t="s">
        <v>416</v>
      </c>
      <c r="G283" s="217" t="s">
        <v>410</v>
      </c>
      <c r="H283" s="218">
        <v>1</v>
      </c>
      <c r="I283" s="219"/>
      <c r="J283" s="220">
        <f>ROUND(I283*H283,2)</f>
        <v>0</v>
      </c>
      <c r="K283" s="216" t="s">
        <v>160</v>
      </c>
      <c r="L283" s="45"/>
      <c r="M283" s="221" t="s">
        <v>19</v>
      </c>
      <c r="N283" s="222" t="s">
        <v>43</v>
      </c>
      <c r="O283" s="85"/>
      <c r="P283" s="223">
        <f>O283*H283</f>
        <v>0</v>
      </c>
      <c r="Q283" s="223">
        <v>0.01847</v>
      </c>
      <c r="R283" s="223">
        <f>Q283*H283</f>
        <v>0.01847</v>
      </c>
      <c r="S283" s="223">
        <v>0</v>
      </c>
      <c r="T283" s="224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5" t="s">
        <v>262</v>
      </c>
      <c r="AT283" s="225" t="s">
        <v>156</v>
      </c>
      <c r="AU283" s="225" t="s">
        <v>81</v>
      </c>
      <c r="AY283" s="18" t="s">
        <v>153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8" t="s">
        <v>79</v>
      </c>
      <c r="BK283" s="226">
        <f>ROUND(I283*H283,2)</f>
        <v>0</v>
      </c>
      <c r="BL283" s="18" t="s">
        <v>262</v>
      </c>
      <c r="BM283" s="225" t="s">
        <v>417</v>
      </c>
    </row>
    <row r="284" s="2" customFormat="1">
      <c r="A284" s="39"/>
      <c r="B284" s="40"/>
      <c r="C284" s="41"/>
      <c r="D284" s="227" t="s">
        <v>163</v>
      </c>
      <c r="E284" s="41"/>
      <c r="F284" s="228" t="s">
        <v>418</v>
      </c>
      <c r="G284" s="41"/>
      <c r="H284" s="41"/>
      <c r="I284" s="229"/>
      <c r="J284" s="41"/>
      <c r="K284" s="41"/>
      <c r="L284" s="45"/>
      <c r="M284" s="230"/>
      <c r="N284" s="231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163</v>
      </c>
      <c r="AU284" s="18" t="s">
        <v>81</v>
      </c>
    </row>
    <row r="285" s="2" customFormat="1">
      <c r="A285" s="39"/>
      <c r="B285" s="40"/>
      <c r="C285" s="41"/>
      <c r="D285" s="232" t="s">
        <v>165</v>
      </c>
      <c r="E285" s="41"/>
      <c r="F285" s="233" t="s">
        <v>419</v>
      </c>
      <c r="G285" s="41"/>
      <c r="H285" s="41"/>
      <c r="I285" s="229"/>
      <c r="J285" s="41"/>
      <c r="K285" s="41"/>
      <c r="L285" s="45"/>
      <c r="M285" s="230"/>
      <c r="N285" s="231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165</v>
      </c>
      <c r="AU285" s="18" t="s">
        <v>81</v>
      </c>
    </row>
    <row r="286" s="2" customFormat="1" ht="24.15" customHeight="1">
      <c r="A286" s="39"/>
      <c r="B286" s="40"/>
      <c r="C286" s="214" t="s">
        <v>420</v>
      </c>
      <c r="D286" s="214" t="s">
        <v>156</v>
      </c>
      <c r="E286" s="215" t="s">
        <v>421</v>
      </c>
      <c r="F286" s="216" t="s">
        <v>422</v>
      </c>
      <c r="G286" s="217" t="s">
        <v>410</v>
      </c>
      <c r="H286" s="218">
        <v>1</v>
      </c>
      <c r="I286" s="219"/>
      <c r="J286" s="220">
        <f>ROUND(I286*H286,2)</f>
        <v>0</v>
      </c>
      <c r="K286" s="216" t="s">
        <v>423</v>
      </c>
      <c r="L286" s="45"/>
      <c r="M286" s="221" t="s">
        <v>19</v>
      </c>
      <c r="N286" s="222" t="s">
        <v>43</v>
      </c>
      <c r="O286" s="85"/>
      <c r="P286" s="223">
        <f>O286*H286</f>
        <v>0</v>
      </c>
      <c r="Q286" s="223">
        <v>0.00051999999999999995</v>
      </c>
      <c r="R286" s="223">
        <f>Q286*H286</f>
        <v>0.00051999999999999995</v>
      </c>
      <c r="S286" s="223">
        <v>0</v>
      </c>
      <c r="T286" s="224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5" t="s">
        <v>262</v>
      </c>
      <c r="AT286" s="225" t="s">
        <v>156</v>
      </c>
      <c r="AU286" s="225" t="s">
        <v>81</v>
      </c>
      <c r="AY286" s="18" t="s">
        <v>153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8" t="s">
        <v>79</v>
      </c>
      <c r="BK286" s="226">
        <f>ROUND(I286*H286,2)</f>
        <v>0</v>
      </c>
      <c r="BL286" s="18" t="s">
        <v>262</v>
      </c>
      <c r="BM286" s="225" t="s">
        <v>424</v>
      </c>
    </row>
    <row r="287" s="2" customFormat="1">
      <c r="A287" s="39"/>
      <c r="B287" s="40"/>
      <c r="C287" s="41"/>
      <c r="D287" s="227" t="s">
        <v>163</v>
      </c>
      <c r="E287" s="41"/>
      <c r="F287" s="228" t="s">
        <v>422</v>
      </c>
      <c r="G287" s="41"/>
      <c r="H287" s="41"/>
      <c r="I287" s="229"/>
      <c r="J287" s="41"/>
      <c r="K287" s="41"/>
      <c r="L287" s="45"/>
      <c r="M287" s="230"/>
      <c r="N287" s="231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163</v>
      </c>
      <c r="AU287" s="18" t="s">
        <v>81</v>
      </c>
    </row>
    <row r="288" s="2" customFormat="1">
      <c r="A288" s="39"/>
      <c r="B288" s="40"/>
      <c r="C288" s="41"/>
      <c r="D288" s="232" t="s">
        <v>165</v>
      </c>
      <c r="E288" s="41"/>
      <c r="F288" s="233" t="s">
        <v>425</v>
      </c>
      <c r="G288" s="41"/>
      <c r="H288" s="41"/>
      <c r="I288" s="229"/>
      <c r="J288" s="41"/>
      <c r="K288" s="41"/>
      <c r="L288" s="45"/>
      <c r="M288" s="230"/>
      <c r="N288" s="231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165</v>
      </c>
      <c r="AU288" s="18" t="s">
        <v>81</v>
      </c>
    </row>
    <row r="289" s="2" customFormat="1" ht="24.15" customHeight="1">
      <c r="A289" s="39"/>
      <c r="B289" s="40"/>
      <c r="C289" s="214" t="s">
        <v>426</v>
      </c>
      <c r="D289" s="214" t="s">
        <v>156</v>
      </c>
      <c r="E289" s="215" t="s">
        <v>427</v>
      </c>
      <c r="F289" s="216" t="s">
        <v>428</v>
      </c>
      <c r="G289" s="217" t="s">
        <v>410</v>
      </c>
      <c r="H289" s="218">
        <v>1</v>
      </c>
      <c r="I289" s="219"/>
      <c r="J289" s="220">
        <f>ROUND(I289*H289,2)</f>
        <v>0</v>
      </c>
      <c r="K289" s="216" t="s">
        <v>423</v>
      </c>
      <c r="L289" s="45"/>
      <c r="M289" s="221" t="s">
        <v>19</v>
      </c>
      <c r="N289" s="222" t="s">
        <v>43</v>
      </c>
      <c r="O289" s="85"/>
      <c r="P289" s="223">
        <f>O289*H289</f>
        <v>0</v>
      </c>
      <c r="Q289" s="223">
        <v>0.00051999999999999995</v>
      </c>
      <c r="R289" s="223">
        <f>Q289*H289</f>
        <v>0.00051999999999999995</v>
      </c>
      <c r="S289" s="223">
        <v>0</v>
      </c>
      <c r="T289" s="224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5" t="s">
        <v>262</v>
      </c>
      <c r="AT289" s="225" t="s">
        <v>156</v>
      </c>
      <c r="AU289" s="225" t="s">
        <v>81</v>
      </c>
      <c r="AY289" s="18" t="s">
        <v>153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8" t="s">
        <v>79</v>
      </c>
      <c r="BK289" s="226">
        <f>ROUND(I289*H289,2)</f>
        <v>0</v>
      </c>
      <c r="BL289" s="18" t="s">
        <v>262</v>
      </c>
      <c r="BM289" s="225" t="s">
        <v>429</v>
      </c>
    </row>
    <row r="290" s="2" customFormat="1">
      <c r="A290" s="39"/>
      <c r="B290" s="40"/>
      <c r="C290" s="41"/>
      <c r="D290" s="227" t="s">
        <v>163</v>
      </c>
      <c r="E290" s="41"/>
      <c r="F290" s="228" t="s">
        <v>428</v>
      </c>
      <c r="G290" s="41"/>
      <c r="H290" s="41"/>
      <c r="I290" s="229"/>
      <c r="J290" s="41"/>
      <c r="K290" s="41"/>
      <c r="L290" s="45"/>
      <c r="M290" s="230"/>
      <c r="N290" s="231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163</v>
      </c>
      <c r="AU290" s="18" t="s">
        <v>81</v>
      </c>
    </row>
    <row r="291" s="2" customFormat="1">
      <c r="A291" s="39"/>
      <c r="B291" s="40"/>
      <c r="C291" s="41"/>
      <c r="D291" s="232" t="s">
        <v>165</v>
      </c>
      <c r="E291" s="41"/>
      <c r="F291" s="233" t="s">
        <v>430</v>
      </c>
      <c r="G291" s="41"/>
      <c r="H291" s="41"/>
      <c r="I291" s="229"/>
      <c r="J291" s="41"/>
      <c r="K291" s="41"/>
      <c r="L291" s="45"/>
      <c r="M291" s="230"/>
      <c r="N291" s="231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165</v>
      </c>
      <c r="AU291" s="18" t="s">
        <v>81</v>
      </c>
    </row>
    <row r="292" s="2" customFormat="1" ht="24.15" customHeight="1">
      <c r="A292" s="39"/>
      <c r="B292" s="40"/>
      <c r="C292" s="214" t="s">
        <v>431</v>
      </c>
      <c r="D292" s="214" t="s">
        <v>156</v>
      </c>
      <c r="E292" s="215" t="s">
        <v>432</v>
      </c>
      <c r="F292" s="216" t="s">
        <v>433</v>
      </c>
      <c r="G292" s="217" t="s">
        <v>410</v>
      </c>
      <c r="H292" s="218">
        <v>1</v>
      </c>
      <c r="I292" s="219"/>
      <c r="J292" s="220">
        <f>ROUND(I292*H292,2)</f>
        <v>0</v>
      </c>
      <c r="K292" s="216" t="s">
        <v>160</v>
      </c>
      <c r="L292" s="45"/>
      <c r="M292" s="221" t="s">
        <v>19</v>
      </c>
      <c r="N292" s="222" t="s">
        <v>43</v>
      </c>
      <c r="O292" s="85"/>
      <c r="P292" s="223">
        <f>O292*H292</f>
        <v>0</v>
      </c>
      <c r="Q292" s="223">
        <v>0.010659999999999999</v>
      </c>
      <c r="R292" s="223">
        <f>Q292*H292</f>
        <v>0.010659999999999999</v>
      </c>
      <c r="S292" s="223">
        <v>0</v>
      </c>
      <c r="T292" s="22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5" t="s">
        <v>262</v>
      </c>
      <c r="AT292" s="225" t="s">
        <v>156</v>
      </c>
      <c r="AU292" s="225" t="s">
        <v>81</v>
      </c>
      <c r="AY292" s="18" t="s">
        <v>153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8" t="s">
        <v>79</v>
      </c>
      <c r="BK292" s="226">
        <f>ROUND(I292*H292,2)</f>
        <v>0</v>
      </c>
      <c r="BL292" s="18" t="s">
        <v>262</v>
      </c>
      <c r="BM292" s="225" t="s">
        <v>434</v>
      </c>
    </row>
    <row r="293" s="2" customFormat="1">
      <c r="A293" s="39"/>
      <c r="B293" s="40"/>
      <c r="C293" s="41"/>
      <c r="D293" s="227" t="s">
        <v>163</v>
      </c>
      <c r="E293" s="41"/>
      <c r="F293" s="228" t="s">
        <v>435</v>
      </c>
      <c r="G293" s="41"/>
      <c r="H293" s="41"/>
      <c r="I293" s="229"/>
      <c r="J293" s="41"/>
      <c r="K293" s="41"/>
      <c r="L293" s="45"/>
      <c r="M293" s="230"/>
      <c r="N293" s="231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163</v>
      </c>
      <c r="AU293" s="18" t="s">
        <v>81</v>
      </c>
    </row>
    <row r="294" s="2" customFormat="1">
      <c r="A294" s="39"/>
      <c r="B294" s="40"/>
      <c r="C294" s="41"/>
      <c r="D294" s="232" t="s">
        <v>165</v>
      </c>
      <c r="E294" s="41"/>
      <c r="F294" s="233" t="s">
        <v>436</v>
      </c>
      <c r="G294" s="41"/>
      <c r="H294" s="41"/>
      <c r="I294" s="229"/>
      <c r="J294" s="41"/>
      <c r="K294" s="41"/>
      <c r="L294" s="45"/>
      <c r="M294" s="230"/>
      <c r="N294" s="231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165</v>
      </c>
      <c r="AU294" s="18" t="s">
        <v>81</v>
      </c>
    </row>
    <row r="295" s="2" customFormat="1" ht="16.5" customHeight="1">
      <c r="A295" s="39"/>
      <c r="B295" s="40"/>
      <c r="C295" s="214" t="s">
        <v>437</v>
      </c>
      <c r="D295" s="214" t="s">
        <v>156</v>
      </c>
      <c r="E295" s="215" t="s">
        <v>438</v>
      </c>
      <c r="F295" s="216" t="s">
        <v>439</v>
      </c>
      <c r="G295" s="217" t="s">
        <v>410</v>
      </c>
      <c r="H295" s="218">
        <v>1</v>
      </c>
      <c r="I295" s="219"/>
      <c r="J295" s="220">
        <f>ROUND(I295*H295,2)</f>
        <v>0</v>
      </c>
      <c r="K295" s="216" t="s">
        <v>160</v>
      </c>
      <c r="L295" s="45"/>
      <c r="M295" s="221" t="s">
        <v>19</v>
      </c>
      <c r="N295" s="222" t="s">
        <v>43</v>
      </c>
      <c r="O295" s="85"/>
      <c r="P295" s="223">
        <f>O295*H295</f>
        <v>0</v>
      </c>
      <c r="Q295" s="223">
        <v>0</v>
      </c>
      <c r="R295" s="223">
        <f>Q295*H295</f>
        <v>0</v>
      </c>
      <c r="S295" s="223">
        <v>0.00156</v>
      </c>
      <c r="T295" s="224">
        <f>S295*H295</f>
        <v>0.00156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5" t="s">
        <v>262</v>
      </c>
      <c r="AT295" s="225" t="s">
        <v>156</v>
      </c>
      <c r="AU295" s="225" t="s">
        <v>81</v>
      </c>
      <c r="AY295" s="18" t="s">
        <v>153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8" t="s">
        <v>79</v>
      </c>
      <c r="BK295" s="226">
        <f>ROUND(I295*H295,2)</f>
        <v>0</v>
      </c>
      <c r="BL295" s="18" t="s">
        <v>262</v>
      </c>
      <c r="BM295" s="225" t="s">
        <v>440</v>
      </c>
    </row>
    <row r="296" s="2" customFormat="1">
      <c r="A296" s="39"/>
      <c r="B296" s="40"/>
      <c r="C296" s="41"/>
      <c r="D296" s="227" t="s">
        <v>163</v>
      </c>
      <c r="E296" s="41"/>
      <c r="F296" s="228" t="s">
        <v>441</v>
      </c>
      <c r="G296" s="41"/>
      <c r="H296" s="41"/>
      <c r="I296" s="229"/>
      <c r="J296" s="41"/>
      <c r="K296" s="41"/>
      <c r="L296" s="45"/>
      <c r="M296" s="230"/>
      <c r="N296" s="231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163</v>
      </c>
      <c r="AU296" s="18" t="s">
        <v>81</v>
      </c>
    </row>
    <row r="297" s="2" customFormat="1">
      <c r="A297" s="39"/>
      <c r="B297" s="40"/>
      <c r="C297" s="41"/>
      <c r="D297" s="232" t="s">
        <v>165</v>
      </c>
      <c r="E297" s="41"/>
      <c r="F297" s="233" t="s">
        <v>442</v>
      </c>
      <c r="G297" s="41"/>
      <c r="H297" s="41"/>
      <c r="I297" s="229"/>
      <c r="J297" s="41"/>
      <c r="K297" s="41"/>
      <c r="L297" s="45"/>
      <c r="M297" s="230"/>
      <c r="N297" s="231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165</v>
      </c>
      <c r="AU297" s="18" t="s">
        <v>81</v>
      </c>
    </row>
    <row r="298" s="2" customFormat="1" ht="16.5" customHeight="1">
      <c r="A298" s="39"/>
      <c r="B298" s="40"/>
      <c r="C298" s="214" t="s">
        <v>443</v>
      </c>
      <c r="D298" s="214" t="s">
        <v>156</v>
      </c>
      <c r="E298" s="215" t="s">
        <v>444</v>
      </c>
      <c r="F298" s="216" t="s">
        <v>445</v>
      </c>
      <c r="G298" s="217" t="s">
        <v>410</v>
      </c>
      <c r="H298" s="218">
        <v>1</v>
      </c>
      <c r="I298" s="219"/>
      <c r="J298" s="220">
        <f>ROUND(I298*H298,2)</f>
        <v>0</v>
      </c>
      <c r="K298" s="216" t="s">
        <v>160</v>
      </c>
      <c r="L298" s="45"/>
      <c r="M298" s="221" t="s">
        <v>19</v>
      </c>
      <c r="N298" s="222" t="s">
        <v>43</v>
      </c>
      <c r="O298" s="85"/>
      <c r="P298" s="223">
        <f>O298*H298</f>
        <v>0</v>
      </c>
      <c r="Q298" s="223">
        <v>0.0018400000000000001</v>
      </c>
      <c r="R298" s="223">
        <f>Q298*H298</f>
        <v>0.0018400000000000001</v>
      </c>
      <c r="S298" s="223">
        <v>0</v>
      </c>
      <c r="T298" s="22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5" t="s">
        <v>262</v>
      </c>
      <c r="AT298" s="225" t="s">
        <v>156</v>
      </c>
      <c r="AU298" s="225" t="s">
        <v>81</v>
      </c>
      <c r="AY298" s="18" t="s">
        <v>153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8" t="s">
        <v>79</v>
      </c>
      <c r="BK298" s="226">
        <f>ROUND(I298*H298,2)</f>
        <v>0</v>
      </c>
      <c r="BL298" s="18" t="s">
        <v>262</v>
      </c>
      <c r="BM298" s="225" t="s">
        <v>446</v>
      </c>
    </row>
    <row r="299" s="2" customFormat="1">
      <c r="A299" s="39"/>
      <c r="B299" s="40"/>
      <c r="C299" s="41"/>
      <c r="D299" s="227" t="s">
        <v>163</v>
      </c>
      <c r="E299" s="41"/>
      <c r="F299" s="228" t="s">
        <v>447</v>
      </c>
      <c r="G299" s="41"/>
      <c r="H299" s="41"/>
      <c r="I299" s="229"/>
      <c r="J299" s="41"/>
      <c r="K299" s="41"/>
      <c r="L299" s="45"/>
      <c r="M299" s="230"/>
      <c r="N299" s="231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163</v>
      </c>
      <c r="AU299" s="18" t="s">
        <v>81</v>
      </c>
    </row>
    <row r="300" s="2" customFormat="1">
      <c r="A300" s="39"/>
      <c r="B300" s="40"/>
      <c r="C300" s="41"/>
      <c r="D300" s="232" t="s">
        <v>165</v>
      </c>
      <c r="E300" s="41"/>
      <c r="F300" s="233" t="s">
        <v>448</v>
      </c>
      <c r="G300" s="41"/>
      <c r="H300" s="41"/>
      <c r="I300" s="229"/>
      <c r="J300" s="41"/>
      <c r="K300" s="41"/>
      <c r="L300" s="45"/>
      <c r="M300" s="230"/>
      <c r="N300" s="231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165</v>
      </c>
      <c r="AU300" s="18" t="s">
        <v>81</v>
      </c>
    </row>
    <row r="301" s="2" customFormat="1">
      <c r="A301" s="39"/>
      <c r="B301" s="40"/>
      <c r="C301" s="41"/>
      <c r="D301" s="227" t="s">
        <v>259</v>
      </c>
      <c r="E301" s="41"/>
      <c r="F301" s="256" t="s">
        <v>449</v>
      </c>
      <c r="G301" s="41"/>
      <c r="H301" s="41"/>
      <c r="I301" s="229"/>
      <c r="J301" s="41"/>
      <c r="K301" s="41"/>
      <c r="L301" s="45"/>
      <c r="M301" s="230"/>
      <c r="N301" s="231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259</v>
      </c>
      <c r="AU301" s="18" t="s">
        <v>81</v>
      </c>
    </row>
    <row r="302" s="2" customFormat="1" ht="16.5" customHeight="1">
      <c r="A302" s="39"/>
      <c r="B302" s="40"/>
      <c r="C302" s="214" t="s">
        <v>450</v>
      </c>
      <c r="D302" s="214" t="s">
        <v>156</v>
      </c>
      <c r="E302" s="215" t="s">
        <v>451</v>
      </c>
      <c r="F302" s="216" t="s">
        <v>452</v>
      </c>
      <c r="G302" s="217" t="s">
        <v>339</v>
      </c>
      <c r="H302" s="218">
        <v>1</v>
      </c>
      <c r="I302" s="219"/>
      <c r="J302" s="220">
        <f>ROUND(I302*H302,2)</f>
        <v>0</v>
      </c>
      <c r="K302" s="216" t="s">
        <v>160</v>
      </c>
      <c r="L302" s="45"/>
      <c r="M302" s="221" t="s">
        <v>19</v>
      </c>
      <c r="N302" s="222" t="s">
        <v>43</v>
      </c>
      <c r="O302" s="85"/>
      <c r="P302" s="223">
        <f>O302*H302</f>
        <v>0</v>
      </c>
      <c r="Q302" s="223">
        <v>0.00024000000000000001</v>
      </c>
      <c r="R302" s="223">
        <f>Q302*H302</f>
        <v>0.00024000000000000001</v>
      </c>
      <c r="S302" s="223">
        <v>0</v>
      </c>
      <c r="T302" s="22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5" t="s">
        <v>262</v>
      </c>
      <c r="AT302" s="225" t="s">
        <v>156</v>
      </c>
      <c r="AU302" s="225" t="s">
        <v>81</v>
      </c>
      <c r="AY302" s="18" t="s">
        <v>153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8" t="s">
        <v>79</v>
      </c>
      <c r="BK302" s="226">
        <f>ROUND(I302*H302,2)</f>
        <v>0</v>
      </c>
      <c r="BL302" s="18" t="s">
        <v>262</v>
      </c>
      <c r="BM302" s="225" t="s">
        <v>453</v>
      </c>
    </row>
    <row r="303" s="2" customFormat="1">
      <c r="A303" s="39"/>
      <c r="B303" s="40"/>
      <c r="C303" s="41"/>
      <c r="D303" s="227" t="s">
        <v>163</v>
      </c>
      <c r="E303" s="41"/>
      <c r="F303" s="228" t="s">
        <v>454</v>
      </c>
      <c r="G303" s="41"/>
      <c r="H303" s="41"/>
      <c r="I303" s="229"/>
      <c r="J303" s="41"/>
      <c r="K303" s="41"/>
      <c r="L303" s="45"/>
      <c r="M303" s="230"/>
      <c r="N303" s="231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163</v>
      </c>
      <c r="AU303" s="18" t="s">
        <v>81</v>
      </c>
    </row>
    <row r="304" s="2" customFormat="1">
      <c r="A304" s="39"/>
      <c r="B304" s="40"/>
      <c r="C304" s="41"/>
      <c r="D304" s="232" t="s">
        <v>165</v>
      </c>
      <c r="E304" s="41"/>
      <c r="F304" s="233" t="s">
        <v>455</v>
      </c>
      <c r="G304" s="41"/>
      <c r="H304" s="41"/>
      <c r="I304" s="229"/>
      <c r="J304" s="41"/>
      <c r="K304" s="41"/>
      <c r="L304" s="45"/>
      <c r="M304" s="230"/>
      <c r="N304" s="231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165</v>
      </c>
      <c r="AU304" s="18" t="s">
        <v>81</v>
      </c>
    </row>
    <row r="305" s="2" customFormat="1" ht="24.15" customHeight="1">
      <c r="A305" s="39"/>
      <c r="B305" s="40"/>
      <c r="C305" s="214" t="s">
        <v>456</v>
      </c>
      <c r="D305" s="214" t="s">
        <v>156</v>
      </c>
      <c r="E305" s="215" t="s">
        <v>457</v>
      </c>
      <c r="F305" s="216" t="s">
        <v>458</v>
      </c>
      <c r="G305" s="217" t="s">
        <v>296</v>
      </c>
      <c r="H305" s="218">
        <v>0.032000000000000001</v>
      </c>
      <c r="I305" s="219"/>
      <c r="J305" s="220">
        <f>ROUND(I305*H305,2)</f>
        <v>0</v>
      </c>
      <c r="K305" s="216" t="s">
        <v>160</v>
      </c>
      <c r="L305" s="45"/>
      <c r="M305" s="221" t="s">
        <v>19</v>
      </c>
      <c r="N305" s="222" t="s">
        <v>43</v>
      </c>
      <c r="O305" s="85"/>
      <c r="P305" s="223">
        <f>O305*H305</f>
        <v>0</v>
      </c>
      <c r="Q305" s="223">
        <v>0</v>
      </c>
      <c r="R305" s="223">
        <f>Q305*H305</f>
        <v>0</v>
      </c>
      <c r="S305" s="223">
        <v>0</v>
      </c>
      <c r="T305" s="22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5" t="s">
        <v>262</v>
      </c>
      <c r="AT305" s="225" t="s">
        <v>156</v>
      </c>
      <c r="AU305" s="225" t="s">
        <v>81</v>
      </c>
      <c r="AY305" s="18" t="s">
        <v>153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8" t="s">
        <v>79</v>
      </c>
      <c r="BK305" s="226">
        <f>ROUND(I305*H305,2)</f>
        <v>0</v>
      </c>
      <c r="BL305" s="18" t="s">
        <v>262</v>
      </c>
      <c r="BM305" s="225" t="s">
        <v>459</v>
      </c>
    </row>
    <row r="306" s="2" customFormat="1">
      <c r="A306" s="39"/>
      <c r="B306" s="40"/>
      <c r="C306" s="41"/>
      <c r="D306" s="227" t="s">
        <v>163</v>
      </c>
      <c r="E306" s="41"/>
      <c r="F306" s="228" t="s">
        <v>460</v>
      </c>
      <c r="G306" s="41"/>
      <c r="H306" s="41"/>
      <c r="I306" s="229"/>
      <c r="J306" s="41"/>
      <c r="K306" s="41"/>
      <c r="L306" s="45"/>
      <c r="M306" s="230"/>
      <c r="N306" s="231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163</v>
      </c>
      <c r="AU306" s="18" t="s">
        <v>81</v>
      </c>
    </row>
    <row r="307" s="2" customFormat="1">
      <c r="A307" s="39"/>
      <c r="B307" s="40"/>
      <c r="C307" s="41"/>
      <c r="D307" s="232" t="s">
        <v>165</v>
      </c>
      <c r="E307" s="41"/>
      <c r="F307" s="233" t="s">
        <v>461</v>
      </c>
      <c r="G307" s="41"/>
      <c r="H307" s="41"/>
      <c r="I307" s="229"/>
      <c r="J307" s="41"/>
      <c r="K307" s="41"/>
      <c r="L307" s="45"/>
      <c r="M307" s="230"/>
      <c r="N307" s="231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165</v>
      </c>
      <c r="AU307" s="18" t="s">
        <v>81</v>
      </c>
    </row>
    <row r="308" s="12" customFormat="1" ht="22.8" customHeight="1">
      <c r="A308" s="12"/>
      <c r="B308" s="198"/>
      <c r="C308" s="199"/>
      <c r="D308" s="200" t="s">
        <v>71</v>
      </c>
      <c r="E308" s="212" t="s">
        <v>462</v>
      </c>
      <c r="F308" s="212" t="s">
        <v>463</v>
      </c>
      <c r="G308" s="199"/>
      <c r="H308" s="199"/>
      <c r="I308" s="202"/>
      <c r="J308" s="213">
        <f>BK308</f>
        <v>0</v>
      </c>
      <c r="K308" s="199"/>
      <c r="L308" s="204"/>
      <c r="M308" s="205"/>
      <c r="N308" s="206"/>
      <c r="O308" s="206"/>
      <c r="P308" s="207">
        <f>SUM(P309:P317)</f>
        <v>0</v>
      </c>
      <c r="Q308" s="206"/>
      <c r="R308" s="207">
        <f>SUM(R309:R317)</f>
        <v>0.00077999999999999988</v>
      </c>
      <c r="S308" s="206"/>
      <c r="T308" s="208">
        <f>SUM(T309:T317)</f>
        <v>0.0057299999999999999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9" t="s">
        <v>81</v>
      </c>
      <c r="AT308" s="210" t="s">
        <v>71</v>
      </c>
      <c r="AU308" s="210" t="s">
        <v>79</v>
      </c>
      <c r="AY308" s="209" t="s">
        <v>153</v>
      </c>
      <c r="BK308" s="211">
        <f>SUM(BK309:BK317)</f>
        <v>0</v>
      </c>
    </row>
    <row r="309" s="2" customFormat="1" ht="24.15" customHeight="1">
      <c r="A309" s="39"/>
      <c r="B309" s="40"/>
      <c r="C309" s="214" t="s">
        <v>464</v>
      </c>
      <c r="D309" s="214" t="s">
        <v>156</v>
      </c>
      <c r="E309" s="215" t="s">
        <v>465</v>
      </c>
      <c r="F309" s="216" t="s">
        <v>466</v>
      </c>
      <c r="G309" s="217" t="s">
        <v>339</v>
      </c>
      <c r="H309" s="218">
        <v>3</v>
      </c>
      <c r="I309" s="219"/>
      <c r="J309" s="220">
        <f>ROUND(I309*H309,2)</f>
        <v>0</v>
      </c>
      <c r="K309" s="216" t="s">
        <v>160</v>
      </c>
      <c r="L309" s="45"/>
      <c r="M309" s="221" t="s">
        <v>19</v>
      </c>
      <c r="N309" s="222" t="s">
        <v>43</v>
      </c>
      <c r="O309" s="85"/>
      <c r="P309" s="223">
        <f>O309*H309</f>
        <v>0</v>
      </c>
      <c r="Q309" s="223">
        <v>0.00025999999999999998</v>
      </c>
      <c r="R309" s="223">
        <f>Q309*H309</f>
        <v>0.00077999999999999988</v>
      </c>
      <c r="S309" s="223">
        <v>0</v>
      </c>
      <c r="T309" s="224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5" t="s">
        <v>262</v>
      </c>
      <c r="AT309" s="225" t="s">
        <v>156</v>
      </c>
      <c r="AU309" s="225" t="s">
        <v>81</v>
      </c>
      <c r="AY309" s="18" t="s">
        <v>153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8" t="s">
        <v>79</v>
      </c>
      <c r="BK309" s="226">
        <f>ROUND(I309*H309,2)</f>
        <v>0</v>
      </c>
      <c r="BL309" s="18" t="s">
        <v>262</v>
      </c>
      <c r="BM309" s="225" t="s">
        <v>467</v>
      </c>
    </row>
    <row r="310" s="2" customFormat="1">
      <c r="A310" s="39"/>
      <c r="B310" s="40"/>
      <c r="C310" s="41"/>
      <c r="D310" s="227" t="s">
        <v>163</v>
      </c>
      <c r="E310" s="41"/>
      <c r="F310" s="228" t="s">
        <v>468</v>
      </c>
      <c r="G310" s="41"/>
      <c r="H310" s="41"/>
      <c r="I310" s="229"/>
      <c r="J310" s="41"/>
      <c r="K310" s="41"/>
      <c r="L310" s="45"/>
      <c r="M310" s="230"/>
      <c r="N310" s="231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163</v>
      </c>
      <c r="AU310" s="18" t="s">
        <v>81</v>
      </c>
    </row>
    <row r="311" s="2" customFormat="1">
      <c r="A311" s="39"/>
      <c r="B311" s="40"/>
      <c r="C311" s="41"/>
      <c r="D311" s="232" t="s">
        <v>165</v>
      </c>
      <c r="E311" s="41"/>
      <c r="F311" s="233" t="s">
        <v>469</v>
      </c>
      <c r="G311" s="41"/>
      <c r="H311" s="41"/>
      <c r="I311" s="229"/>
      <c r="J311" s="41"/>
      <c r="K311" s="41"/>
      <c r="L311" s="45"/>
      <c r="M311" s="230"/>
      <c r="N311" s="231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165</v>
      </c>
      <c r="AU311" s="18" t="s">
        <v>81</v>
      </c>
    </row>
    <row r="312" s="2" customFormat="1" ht="16.5" customHeight="1">
      <c r="A312" s="39"/>
      <c r="B312" s="40"/>
      <c r="C312" s="214" t="s">
        <v>470</v>
      </c>
      <c r="D312" s="214" t="s">
        <v>156</v>
      </c>
      <c r="E312" s="215" t="s">
        <v>471</v>
      </c>
      <c r="F312" s="216" t="s">
        <v>472</v>
      </c>
      <c r="G312" s="217" t="s">
        <v>339</v>
      </c>
      <c r="H312" s="218">
        <v>3</v>
      </c>
      <c r="I312" s="219"/>
      <c r="J312" s="220">
        <f>ROUND(I312*H312,2)</f>
        <v>0</v>
      </c>
      <c r="K312" s="216" t="s">
        <v>160</v>
      </c>
      <c r="L312" s="45"/>
      <c r="M312" s="221" t="s">
        <v>19</v>
      </c>
      <c r="N312" s="222" t="s">
        <v>43</v>
      </c>
      <c r="O312" s="85"/>
      <c r="P312" s="223">
        <f>O312*H312</f>
        <v>0</v>
      </c>
      <c r="Q312" s="223">
        <v>0</v>
      </c>
      <c r="R312" s="223">
        <f>Q312*H312</f>
        <v>0</v>
      </c>
      <c r="S312" s="223">
        <v>0.00191</v>
      </c>
      <c r="T312" s="224">
        <f>S312*H312</f>
        <v>0.0057299999999999999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5" t="s">
        <v>262</v>
      </c>
      <c r="AT312" s="225" t="s">
        <v>156</v>
      </c>
      <c r="AU312" s="225" t="s">
        <v>81</v>
      </c>
      <c r="AY312" s="18" t="s">
        <v>153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8" t="s">
        <v>79</v>
      </c>
      <c r="BK312" s="226">
        <f>ROUND(I312*H312,2)</f>
        <v>0</v>
      </c>
      <c r="BL312" s="18" t="s">
        <v>262</v>
      </c>
      <c r="BM312" s="225" t="s">
        <v>473</v>
      </c>
    </row>
    <row r="313" s="2" customFormat="1">
      <c r="A313" s="39"/>
      <c r="B313" s="40"/>
      <c r="C313" s="41"/>
      <c r="D313" s="227" t="s">
        <v>163</v>
      </c>
      <c r="E313" s="41"/>
      <c r="F313" s="228" t="s">
        <v>474</v>
      </c>
      <c r="G313" s="41"/>
      <c r="H313" s="41"/>
      <c r="I313" s="229"/>
      <c r="J313" s="41"/>
      <c r="K313" s="41"/>
      <c r="L313" s="45"/>
      <c r="M313" s="230"/>
      <c r="N313" s="231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163</v>
      </c>
      <c r="AU313" s="18" t="s">
        <v>81</v>
      </c>
    </row>
    <row r="314" s="2" customFormat="1">
      <c r="A314" s="39"/>
      <c r="B314" s="40"/>
      <c r="C314" s="41"/>
      <c r="D314" s="232" t="s">
        <v>165</v>
      </c>
      <c r="E314" s="41"/>
      <c r="F314" s="233" t="s">
        <v>475</v>
      </c>
      <c r="G314" s="41"/>
      <c r="H314" s="41"/>
      <c r="I314" s="229"/>
      <c r="J314" s="41"/>
      <c r="K314" s="41"/>
      <c r="L314" s="45"/>
      <c r="M314" s="230"/>
      <c r="N314" s="231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165</v>
      </c>
      <c r="AU314" s="18" t="s">
        <v>81</v>
      </c>
    </row>
    <row r="315" s="2" customFormat="1" ht="24.15" customHeight="1">
      <c r="A315" s="39"/>
      <c r="B315" s="40"/>
      <c r="C315" s="214" t="s">
        <v>476</v>
      </c>
      <c r="D315" s="214" t="s">
        <v>156</v>
      </c>
      <c r="E315" s="215" t="s">
        <v>477</v>
      </c>
      <c r="F315" s="216" t="s">
        <v>478</v>
      </c>
      <c r="G315" s="217" t="s">
        <v>296</v>
      </c>
      <c r="H315" s="218">
        <v>0.001</v>
      </c>
      <c r="I315" s="219"/>
      <c r="J315" s="220">
        <f>ROUND(I315*H315,2)</f>
        <v>0</v>
      </c>
      <c r="K315" s="216" t="s">
        <v>160</v>
      </c>
      <c r="L315" s="45"/>
      <c r="M315" s="221" t="s">
        <v>19</v>
      </c>
      <c r="N315" s="222" t="s">
        <v>43</v>
      </c>
      <c r="O315" s="85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5" t="s">
        <v>262</v>
      </c>
      <c r="AT315" s="225" t="s">
        <v>156</v>
      </c>
      <c r="AU315" s="225" t="s">
        <v>81</v>
      </c>
      <c r="AY315" s="18" t="s">
        <v>153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8" t="s">
        <v>79</v>
      </c>
      <c r="BK315" s="226">
        <f>ROUND(I315*H315,2)</f>
        <v>0</v>
      </c>
      <c r="BL315" s="18" t="s">
        <v>262</v>
      </c>
      <c r="BM315" s="225" t="s">
        <v>479</v>
      </c>
    </row>
    <row r="316" s="2" customFormat="1">
      <c r="A316" s="39"/>
      <c r="B316" s="40"/>
      <c r="C316" s="41"/>
      <c r="D316" s="227" t="s">
        <v>163</v>
      </c>
      <c r="E316" s="41"/>
      <c r="F316" s="228" t="s">
        <v>480</v>
      </c>
      <c r="G316" s="41"/>
      <c r="H316" s="41"/>
      <c r="I316" s="229"/>
      <c r="J316" s="41"/>
      <c r="K316" s="41"/>
      <c r="L316" s="45"/>
      <c r="M316" s="230"/>
      <c r="N316" s="231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163</v>
      </c>
      <c r="AU316" s="18" t="s">
        <v>81</v>
      </c>
    </row>
    <row r="317" s="2" customFormat="1">
      <c r="A317" s="39"/>
      <c r="B317" s="40"/>
      <c r="C317" s="41"/>
      <c r="D317" s="232" t="s">
        <v>165</v>
      </c>
      <c r="E317" s="41"/>
      <c r="F317" s="233" t="s">
        <v>481</v>
      </c>
      <c r="G317" s="41"/>
      <c r="H317" s="41"/>
      <c r="I317" s="229"/>
      <c r="J317" s="41"/>
      <c r="K317" s="41"/>
      <c r="L317" s="45"/>
      <c r="M317" s="230"/>
      <c r="N317" s="231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165</v>
      </c>
      <c r="AU317" s="18" t="s">
        <v>81</v>
      </c>
    </row>
    <row r="318" s="12" customFormat="1" ht="22.8" customHeight="1">
      <c r="A318" s="12"/>
      <c r="B318" s="198"/>
      <c r="C318" s="199"/>
      <c r="D318" s="200" t="s">
        <v>71</v>
      </c>
      <c r="E318" s="212" t="s">
        <v>482</v>
      </c>
      <c r="F318" s="212" t="s">
        <v>483</v>
      </c>
      <c r="G318" s="199"/>
      <c r="H318" s="199"/>
      <c r="I318" s="202"/>
      <c r="J318" s="213">
        <f>BK318</f>
        <v>0</v>
      </c>
      <c r="K318" s="199"/>
      <c r="L318" s="204"/>
      <c r="M318" s="205"/>
      <c r="N318" s="206"/>
      <c r="O318" s="206"/>
      <c r="P318" s="207">
        <f>SUM(P319:P352)</f>
        <v>0</v>
      </c>
      <c r="Q318" s="206"/>
      <c r="R318" s="207">
        <f>SUM(R319:R352)</f>
        <v>0.023108000000000004</v>
      </c>
      <c r="S318" s="206"/>
      <c r="T318" s="208">
        <f>SUM(T319:T352)</f>
        <v>0.25704000000000005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9" t="s">
        <v>81</v>
      </c>
      <c r="AT318" s="210" t="s">
        <v>71</v>
      </c>
      <c r="AU318" s="210" t="s">
        <v>79</v>
      </c>
      <c r="AY318" s="209" t="s">
        <v>153</v>
      </c>
      <c r="BK318" s="211">
        <f>SUM(BK319:BK352)</f>
        <v>0</v>
      </c>
    </row>
    <row r="319" s="2" customFormat="1" ht="16.5" customHeight="1">
      <c r="A319" s="39"/>
      <c r="B319" s="40"/>
      <c r="C319" s="214" t="s">
        <v>484</v>
      </c>
      <c r="D319" s="214" t="s">
        <v>156</v>
      </c>
      <c r="E319" s="215" t="s">
        <v>485</v>
      </c>
      <c r="F319" s="216" t="s">
        <v>486</v>
      </c>
      <c r="G319" s="217" t="s">
        <v>159</v>
      </c>
      <c r="H319" s="218">
        <v>10.800000000000001</v>
      </c>
      <c r="I319" s="219"/>
      <c r="J319" s="220">
        <f>ROUND(I319*H319,2)</f>
        <v>0</v>
      </c>
      <c r="K319" s="216" t="s">
        <v>160</v>
      </c>
      <c r="L319" s="45"/>
      <c r="M319" s="221" t="s">
        <v>19</v>
      </c>
      <c r="N319" s="222" t="s">
        <v>43</v>
      </c>
      <c r="O319" s="85"/>
      <c r="P319" s="223">
        <f>O319*H319</f>
        <v>0</v>
      </c>
      <c r="Q319" s="223">
        <v>0</v>
      </c>
      <c r="R319" s="223">
        <f>Q319*H319</f>
        <v>0</v>
      </c>
      <c r="S319" s="223">
        <v>0.023800000000000002</v>
      </c>
      <c r="T319" s="224">
        <f>S319*H319</f>
        <v>0.25704000000000005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5" t="s">
        <v>262</v>
      </c>
      <c r="AT319" s="225" t="s">
        <v>156</v>
      </c>
      <c r="AU319" s="225" t="s">
        <v>81</v>
      </c>
      <c r="AY319" s="18" t="s">
        <v>153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8" t="s">
        <v>79</v>
      </c>
      <c r="BK319" s="226">
        <f>ROUND(I319*H319,2)</f>
        <v>0</v>
      </c>
      <c r="BL319" s="18" t="s">
        <v>262</v>
      </c>
      <c r="BM319" s="225" t="s">
        <v>487</v>
      </c>
    </row>
    <row r="320" s="2" customFormat="1">
      <c r="A320" s="39"/>
      <c r="B320" s="40"/>
      <c r="C320" s="41"/>
      <c r="D320" s="227" t="s">
        <v>163</v>
      </c>
      <c r="E320" s="41"/>
      <c r="F320" s="228" t="s">
        <v>488</v>
      </c>
      <c r="G320" s="41"/>
      <c r="H320" s="41"/>
      <c r="I320" s="229"/>
      <c r="J320" s="41"/>
      <c r="K320" s="41"/>
      <c r="L320" s="45"/>
      <c r="M320" s="230"/>
      <c r="N320" s="231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163</v>
      </c>
      <c r="AU320" s="18" t="s">
        <v>81</v>
      </c>
    </row>
    <row r="321" s="2" customFormat="1">
      <c r="A321" s="39"/>
      <c r="B321" s="40"/>
      <c r="C321" s="41"/>
      <c r="D321" s="232" t="s">
        <v>165</v>
      </c>
      <c r="E321" s="41"/>
      <c r="F321" s="233" t="s">
        <v>489</v>
      </c>
      <c r="G321" s="41"/>
      <c r="H321" s="41"/>
      <c r="I321" s="229"/>
      <c r="J321" s="41"/>
      <c r="K321" s="41"/>
      <c r="L321" s="45"/>
      <c r="M321" s="230"/>
      <c r="N321" s="231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165</v>
      </c>
      <c r="AU321" s="18" t="s">
        <v>81</v>
      </c>
    </row>
    <row r="322" s="13" customFormat="1">
      <c r="A322" s="13"/>
      <c r="B322" s="234"/>
      <c r="C322" s="235"/>
      <c r="D322" s="227" t="s">
        <v>167</v>
      </c>
      <c r="E322" s="236" t="s">
        <v>19</v>
      </c>
      <c r="F322" s="237" t="s">
        <v>490</v>
      </c>
      <c r="G322" s="235"/>
      <c r="H322" s="238">
        <v>10.800000000000001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167</v>
      </c>
      <c r="AU322" s="244" t="s">
        <v>81</v>
      </c>
      <c r="AV322" s="13" t="s">
        <v>81</v>
      </c>
      <c r="AW322" s="13" t="s">
        <v>33</v>
      </c>
      <c r="AX322" s="13" t="s">
        <v>72</v>
      </c>
      <c r="AY322" s="244" t="s">
        <v>153</v>
      </c>
    </row>
    <row r="323" s="14" customFormat="1">
      <c r="A323" s="14"/>
      <c r="B323" s="245"/>
      <c r="C323" s="246"/>
      <c r="D323" s="227" t="s">
        <v>167</v>
      </c>
      <c r="E323" s="247" t="s">
        <v>19</v>
      </c>
      <c r="F323" s="248" t="s">
        <v>171</v>
      </c>
      <c r="G323" s="246"/>
      <c r="H323" s="249">
        <v>10.800000000000001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167</v>
      </c>
      <c r="AU323" s="255" t="s">
        <v>81</v>
      </c>
      <c r="AV323" s="14" t="s">
        <v>161</v>
      </c>
      <c r="AW323" s="14" t="s">
        <v>33</v>
      </c>
      <c r="AX323" s="14" t="s">
        <v>79</v>
      </c>
      <c r="AY323" s="255" t="s">
        <v>153</v>
      </c>
    </row>
    <row r="324" s="2" customFormat="1" ht="24.15" customHeight="1">
      <c r="A324" s="39"/>
      <c r="B324" s="40"/>
      <c r="C324" s="214" t="s">
        <v>491</v>
      </c>
      <c r="D324" s="214" t="s">
        <v>156</v>
      </c>
      <c r="E324" s="215" t="s">
        <v>492</v>
      </c>
      <c r="F324" s="216" t="s">
        <v>493</v>
      </c>
      <c r="G324" s="217" t="s">
        <v>159</v>
      </c>
      <c r="H324" s="218">
        <v>10.800000000000001</v>
      </c>
      <c r="I324" s="219"/>
      <c r="J324" s="220">
        <f>ROUND(I324*H324,2)</f>
        <v>0</v>
      </c>
      <c r="K324" s="216" t="s">
        <v>160</v>
      </c>
      <c r="L324" s="45"/>
      <c r="M324" s="221" t="s">
        <v>19</v>
      </c>
      <c r="N324" s="222" t="s">
        <v>43</v>
      </c>
      <c r="O324" s="85"/>
      <c r="P324" s="223">
        <f>O324*H324</f>
        <v>0</v>
      </c>
      <c r="Q324" s="223">
        <v>0</v>
      </c>
      <c r="R324" s="223">
        <f>Q324*H324</f>
        <v>0</v>
      </c>
      <c r="S324" s="223">
        <v>0</v>
      </c>
      <c r="T324" s="224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5" t="s">
        <v>262</v>
      </c>
      <c r="AT324" s="225" t="s">
        <v>156</v>
      </c>
      <c r="AU324" s="225" t="s">
        <v>81</v>
      </c>
      <c r="AY324" s="18" t="s">
        <v>153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8" t="s">
        <v>79</v>
      </c>
      <c r="BK324" s="226">
        <f>ROUND(I324*H324,2)</f>
        <v>0</v>
      </c>
      <c r="BL324" s="18" t="s">
        <v>262</v>
      </c>
      <c r="BM324" s="225" t="s">
        <v>494</v>
      </c>
    </row>
    <row r="325" s="2" customFormat="1">
      <c r="A325" s="39"/>
      <c r="B325" s="40"/>
      <c r="C325" s="41"/>
      <c r="D325" s="227" t="s">
        <v>163</v>
      </c>
      <c r="E325" s="41"/>
      <c r="F325" s="228" t="s">
        <v>495</v>
      </c>
      <c r="G325" s="41"/>
      <c r="H325" s="41"/>
      <c r="I325" s="229"/>
      <c r="J325" s="41"/>
      <c r="K325" s="41"/>
      <c r="L325" s="45"/>
      <c r="M325" s="230"/>
      <c r="N325" s="231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163</v>
      </c>
      <c r="AU325" s="18" t="s">
        <v>81</v>
      </c>
    </row>
    <row r="326" s="2" customFormat="1">
      <c r="A326" s="39"/>
      <c r="B326" s="40"/>
      <c r="C326" s="41"/>
      <c r="D326" s="232" t="s">
        <v>165</v>
      </c>
      <c r="E326" s="41"/>
      <c r="F326" s="233" t="s">
        <v>496</v>
      </c>
      <c r="G326" s="41"/>
      <c r="H326" s="41"/>
      <c r="I326" s="229"/>
      <c r="J326" s="41"/>
      <c r="K326" s="41"/>
      <c r="L326" s="45"/>
      <c r="M326" s="230"/>
      <c r="N326" s="231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165</v>
      </c>
      <c r="AU326" s="18" t="s">
        <v>81</v>
      </c>
    </row>
    <row r="327" s="13" customFormat="1">
      <c r="A327" s="13"/>
      <c r="B327" s="234"/>
      <c r="C327" s="235"/>
      <c r="D327" s="227" t="s">
        <v>167</v>
      </c>
      <c r="E327" s="236" t="s">
        <v>19</v>
      </c>
      <c r="F327" s="237" t="s">
        <v>490</v>
      </c>
      <c r="G327" s="235"/>
      <c r="H327" s="238">
        <v>10.800000000000001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167</v>
      </c>
      <c r="AU327" s="244" t="s">
        <v>81</v>
      </c>
      <c r="AV327" s="13" t="s">
        <v>81</v>
      </c>
      <c r="AW327" s="13" t="s">
        <v>33</v>
      </c>
      <c r="AX327" s="13" t="s">
        <v>72</v>
      </c>
      <c r="AY327" s="244" t="s">
        <v>153</v>
      </c>
    </row>
    <row r="328" s="14" customFormat="1">
      <c r="A328" s="14"/>
      <c r="B328" s="245"/>
      <c r="C328" s="246"/>
      <c r="D328" s="227" t="s">
        <v>167</v>
      </c>
      <c r="E328" s="247" t="s">
        <v>19</v>
      </c>
      <c r="F328" s="248" t="s">
        <v>171</v>
      </c>
      <c r="G328" s="246"/>
      <c r="H328" s="249">
        <v>10.800000000000001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5" t="s">
        <v>167</v>
      </c>
      <c r="AU328" s="255" t="s">
        <v>81</v>
      </c>
      <c r="AV328" s="14" t="s">
        <v>161</v>
      </c>
      <c r="AW328" s="14" t="s">
        <v>33</v>
      </c>
      <c r="AX328" s="14" t="s">
        <v>79</v>
      </c>
      <c r="AY328" s="255" t="s">
        <v>153</v>
      </c>
    </row>
    <row r="329" s="2" customFormat="1" ht="24.15" customHeight="1">
      <c r="A329" s="39"/>
      <c r="B329" s="40"/>
      <c r="C329" s="214" t="s">
        <v>497</v>
      </c>
      <c r="D329" s="214" t="s">
        <v>156</v>
      </c>
      <c r="E329" s="215" t="s">
        <v>498</v>
      </c>
      <c r="F329" s="216" t="s">
        <v>499</v>
      </c>
      <c r="G329" s="217" t="s">
        <v>159</v>
      </c>
      <c r="H329" s="218">
        <v>10.800000000000001</v>
      </c>
      <c r="I329" s="219"/>
      <c r="J329" s="220">
        <f>ROUND(I329*H329,2)</f>
        <v>0</v>
      </c>
      <c r="K329" s="216" t="s">
        <v>160</v>
      </c>
      <c r="L329" s="45"/>
      <c r="M329" s="221" t="s">
        <v>19</v>
      </c>
      <c r="N329" s="222" t="s">
        <v>43</v>
      </c>
      <c r="O329" s="85"/>
      <c r="P329" s="223">
        <f>O329*H329</f>
        <v>0</v>
      </c>
      <c r="Q329" s="223">
        <v>0</v>
      </c>
      <c r="R329" s="223">
        <f>Q329*H329</f>
        <v>0</v>
      </c>
      <c r="S329" s="223">
        <v>0</v>
      </c>
      <c r="T329" s="224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5" t="s">
        <v>262</v>
      </c>
      <c r="AT329" s="225" t="s">
        <v>156</v>
      </c>
      <c r="AU329" s="225" t="s">
        <v>81</v>
      </c>
      <c r="AY329" s="18" t="s">
        <v>153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8" t="s">
        <v>79</v>
      </c>
      <c r="BK329" s="226">
        <f>ROUND(I329*H329,2)</f>
        <v>0</v>
      </c>
      <c r="BL329" s="18" t="s">
        <v>262</v>
      </c>
      <c r="BM329" s="225" t="s">
        <v>500</v>
      </c>
    </row>
    <row r="330" s="2" customFormat="1">
      <c r="A330" s="39"/>
      <c r="B330" s="40"/>
      <c r="C330" s="41"/>
      <c r="D330" s="227" t="s">
        <v>163</v>
      </c>
      <c r="E330" s="41"/>
      <c r="F330" s="228" t="s">
        <v>501</v>
      </c>
      <c r="G330" s="41"/>
      <c r="H330" s="41"/>
      <c r="I330" s="229"/>
      <c r="J330" s="41"/>
      <c r="K330" s="41"/>
      <c r="L330" s="45"/>
      <c r="M330" s="230"/>
      <c r="N330" s="231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163</v>
      </c>
      <c r="AU330" s="18" t="s">
        <v>81</v>
      </c>
    </row>
    <row r="331" s="2" customFormat="1">
      <c r="A331" s="39"/>
      <c r="B331" s="40"/>
      <c r="C331" s="41"/>
      <c r="D331" s="232" t="s">
        <v>165</v>
      </c>
      <c r="E331" s="41"/>
      <c r="F331" s="233" t="s">
        <v>502</v>
      </c>
      <c r="G331" s="41"/>
      <c r="H331" s="41"/>
      <c r="I331" s="229"/>
      <c r="J331" s="41"/>
      <c r="K331" s="41"/>
      <c r="L331" s="45"/>
      <c r="M331" s="230"/>
      <c r="N331" s="231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165</v>
      </c>
      <c r="AU331" s="18" t="s">
        <v>81</v>
      </c>
    </row>
    <row r="332" s="13" customFormat="1">
      <c r="A332" s="13"/>
      <c r="B332" s="234"/>
      <c r="C332" s="235"/>
      <c r="D332" s="227" t="s">
        <v>167</v>
      </c>
      <c r="E332" s="236" t="s">
        <v>19</v>
      </c>
      <c r="F332" s="237" t="s">
        <v>490</v>
      </c>
      <c r="G332" s="235"/>
      <c r="H332" s="238">
        <v>10.800000000000001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167</v>
      </c>
      <c r="AU332" s="244" t="s">
        <v>81</v>
      </c>
      <c r="AV332" s="13" t="s">
        <v>81</v>
      </c>
      <c r="AW332" s="13" t="s">
        <v>33</v>
      </c>
      <c r="AX332" s="13" t="s">
        <v>72</v>
      </c>
      <c r="AY332" s="244" t="s">
        <v>153</v>
      </c>
    </row>
    <row r="333" s="14" customFormat="1">
      <c r="A333" s="14"/>
      <c r="B333" s="245"/>
      <c r="C333" s="246"/>
      <c r="D333" s="227" t="s">
        <v>167</v>
      </c>
      <c r="E333" s="247" t="s">
        <v>19</v>
      </c>
      <c r="F333" s="248" t="s">
        <v>171</v>
      </c>
      <c r="G333" s="246"/>
      <c r="H333" s="249">
        <v>10.800000000000001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167</v>
      </c>
      <c r="AU333" s="255" t="s">
        <v>81</v>
      </c>
      <c r="AV333" s="14" t="s">
        <v>161</v>
      </c>
      <c r="AW333" s="14" t="s">
        <v>33</v>
      </c>
      <c r="AX333" s="14" t="s">
        <v>79</v>
      </c>
      <c r="AY333" s="255" t="s">
        <v>153</v>
      </c>
    </row>
    <row r="334" s="2" customFormat="1" ht="16.5" customHeight="1">
      <c r="A334" s="39"/>
      <c r="B334" s="40"/>
      <c r="C334" s="214" t="s">
        <v>503</v>
      </c>
      <c r="D334" s="214" t="s">
        <v>156</v>
      </c>
      <c r="E334" s="215" t="s">
        <v>504</v>
      </c>
      <c r="F334" s="216" t="s">
        <v>505</v>
      </c>
      <c r="G334" s="217" t="s">
        <v>159</v>
      </c>
      <c r="H334" s="218">
        <v>10.800000000000001</v>
      </c>
      <c r="I334" s="219"/>
      <c r="J334" s="220">
        <f>ROUND(I334*H334,2)</f>
        <v>0</v>
      </c>
      <c r="K334" s="216" t="s">
        <v>160</v>
      </c>
      <c r="L334" s="45"/>
      <c r="M334" s="221" t="s">
        <v>19</v>
      </c>
      <c r="N334" s="222" t="s">
        <v>43</v>
      </c>
      <c r="O334" s="85"/>
      <c r="P334" s="223">
        <f>O334*H334</f>
        <v>0</v>
      </c>
      <c r="Q334" s="223">
        <v>0.0020600000000000002</v>
      </c>
      <c r="R334" s="223">
        <f>Q334*H334</f>
        <v>0.022248000000000004</v>
      </c>
      <c r="S334" s="223">
        <v>0</v>
      </c>
      <c r="T334" s="224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5" t="s">
        <v>262</v>
      </c>
      <c r="AT334" s="225" t="s">
        <v>156</v>
      </c>
      <c r="AU334" s="225" t="s">
        <v>81</v>
      </c>
      <c r="AY334" s="18" t="s">
        <v>153</v>
      </c>
      <c r="BE334" s="226">
        <f>IF(N334="základní",J334,0)</f>
        <v>0</v>
      </c>
      <c r="BF334" s="226">
        <f>IF(N334="snížená",J334,0)</f>
        <v>0</v>
      </c>
      <c r="BG334" s="226">
        <f>IF(N334="zákl. přenesená",J334,0)</f>
        <v>0</v>
      </c>
      <c r="BH334" s="226">
        <f>IF(N334="sníž. přenesená",J334,0)</f>
        <v>0</v>
      </c>
      <c r="BI334" s="226">
        <f>IF(N334="nulová",J334,0)</f>
        <v>0</v>
      </c>
      <c r="BJ334" s="18" t="s">
        <v>79</v>
      </c>
      <c r="BK334" s="226">
        <f>ROUND(I334*H334,2)</f>
        <v>0</v>
      </c>
      <c r="BL334" s="18" t="s">
        <v>262</v>
      </c>
      <c r="BM334" s="225" t="s">
        <v>506</v>
      </c>
    </row>
    <row r="335" s="2" customFormat="1">
      <c r="A335" s="39"/>
      <c r="B335" s="40"/>
      <c r="C335" s="41"/>
      <c r="D335" s="227" t="s">
        <v>163</v>
      </c>
      <c r="E335" s="41"/>
      <c r="F335" s="228" t="s">
        <v>507</v>
      </c>
      <c r="G335" s="41"/>
      <c r="H335" s="41"/>
      <c r="I335" s="229"/>
      <c r="J335" s="41"/>
      <c r="K335" s="41"/>
      <c r="L335" s="45"/>
      <c r="M335" s="230"/>
      <c r="N335" s="231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163</v>
      </c>
      <c r="AU335" s="18" t="s">
        <v>81</v>
      </c>
    </row>
    <row r="336" s="2" customFormat="1">
      <c r="A336" s="39"/>
      <c r="B336" s="40"/>
      <c r="C336" s="41"/>
      <c r="D336" s="232" t="s">
        <v>165</v>
      </c>
      <c r="E336" s="41"/>
      <c r="F336" s="233" t="s">
        <v>508</v>
      </c>
      <c r="G336" s="41"/>
      <c r="H336" s="41"/>
      <c r="I336" s="229"/>
      <c r="J336" s="41"/>
      <c r="K336" s="41"/>
      <c r="L336" s="45"/>
      <c r="M336" s="230"/>
      <c r="N336" s="231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165</v>
      </c>
      <c r="AU336" s="18" t="s">
        <v>81</v>
      </c>
    </row>
    <row r="337" s="13" customFormat="1">
      <c r="A337" s="13"/>
      <c r="B337" s="234"/>
      <c r="C337" s="235"/>
      <c r="D337" s="227" t="s">
        <v>167</v>
      </c>
      <c r="E337" s="236" t="s">
        <v>19</v>
      </c>
      <c r="F337" s="237" t="s">
        <v>490</v>
      </c>
      <c r="G337" s="235"/>
      <c r="H337" s="238">
        <v>10.800000000000001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167</v>
      </c>
      <c r="AU337" s="244" t="s">
        <v>81</v>
      </c>
      <c r="AV337" s="13" t="s">
        <v>81</v>
      </c>
      <c r="AW337" s="13" t="s">
        <v>33</v>
      </c>
      <c r="AX337" s="13" t="s">
        <v>72</v>
      </c>
      <c r="AY337" s="244" t="s">
        <v>153</v>
      </c>
    </row>
    <row r="338" s="14" customFormat="1">
      <c r="A338" s="14"/>
      <c r="B338" s="245"/>
      <c r="C338" s="246"/>
      <c r="D338" s="227" t="s">
        <v>167</v>
      </c>
      <c r="E338" s="247" t="s">
        <v>19</v>
      </c>
      <c r="F338" s="248" t="s">
        <v>171</v>
      </c>
      <c r="G338" s="246"/>
      <c r="H338" s="249">
        <v>10.800000000000001</v>
      </c>
      <c r="I338" s="250"/>
      <c r="J338" s="246"/>
      <c r="K338" s="246"/>
      <c r="L338" s="251"/>
      <c r="M338" s="252"/>
      <c r="N338" s="253"/>
      <c r="O338" s="253"/>
      <c r="P338" s="253"/>
      <c r="Q338" s="253"/>
      <c r="R338" s="253"/>
      <c r="S338" s="253"/>
      <c r="T338" s="25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5" t="s">
        <v>167</v>
      </c>
      <c r="AU338" s="255" t="s">
        <v>81</v>
      </c>
      <c r="AV338" s="14" t="s">
        <v>161</v>
      </c>
      <c r="AW338" s="14" t="s">
        <v>33</v>
      </c>
      <c r="AX338" s="14" t="s">
        <v>79</v>
      </c>
      <c r="AY338" s="255" t="s">
        <v>153</v>
      </c>
    </row>
    <row r="339" s="2" customFormat="1" ht="16.5" customHeight="1">
      <c r="A339" s="39"/>
      <c r="B339" s="40"/>
      <c r="C339" s="214" t="s">
        <v>509</v>
      </c>
      <c r="D339" s="214" t="s">
        <v>156</v>
      </c>
      <c r="E339" s="215" t="s">
        <v>510</v>
      </c>
      <c r="F339" s="216" t="s">
        <v>511</v>
      </c>
      <c r="G339" s="217" t="s">
        <v>159</v>
      </c>
      <c r="H339" s="218">
        <v>10.800000000000001</v>
      </c>
      <c r="I339" s="219"/>
      <c r="J339" s="220">
        <f>ROUND(I339*H339,2)</f>
        <v>0</v>
      </c>
      <c r="K339" s="216" t="s">
        <v>160</v>
      </c>
      <c r="L339" s="45"/>
      <c r="M339" s="221" t="s">
        <v>19</v>
      </c>
      <c r="N339" s="222" t="s">
        <v>43</v>
      </c>
      <c r="O339" s="85"/>
      <c r="P339" s="223">
        <f>O339*H339</f>
        <v>0</v>
      </c>
      <c r="Q339" s="223">
        <v>0</v>
      </c>
      <c r="R339" s="223">
        <f>Q339*H339</f>
        <v>0</v>
      </c>
      <c r="S339" s="223">
        <v>0</v>
      </c>
      <c r="T339" s="224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5" t="s">
        <v>262</v>
      </c>
      <c r="AT339" s="225" t="s">
        <v>156</v>
      </c>
      <c r="AU339" s="225" t="s">
        <v>81</v>
      </c>
      <c r="AY339" s="18" t="s">
        <v>153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8" t="s">
        <v>79</v>
      </c>
      <c r="BK339" s="226">
        <f>ROUND(I339*H339,2)</f>
        <v>0</v>
      </c>
      <c r="BL339" s="18" t="s">
        <v>262</v>
      </c>
      <c r="BM339" s="225" t="s">
        <v>512</v>
      </c>
    </row>
    <row r="340" s="2" customFormat="1">
      <c r="A340" s="39"/>
      <c r="B340" s="40"/>
      <c r="C340" s="41"/>
      <c r="D340" s="227" t="s">
        <v>163</v>
      </c>
      <c r="E340" s="41"/>
      <c r="F340" s="228" t="s">
        <v>513</v>
      </c>
      <c r="G340" s="41"/>
      <c r="H340" s="41"/>
      <c r="I340" s="229"/>
      <c r="J340" s="41"/>
      <c r="K340" s="41"/>
      <c r="L340" s="45"/>
      <c r="M340" s="230"/>
      <c r="N340" s="231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163</v>
      </c>
      <c r="AU340" s="18" t="s">
        <v>81</v>
      </c>
    </row>
    <row r="341" s="2" customFormat="1">
      <c r="A341" s="39"/>
      <c r="B341" s="40"/>
      <c r="C341" s="41"/>
      <c r="D341" s="232" t="s">
        <v>165</v>
      </c>
      <c r="E341" s="41"/>
      <c r="F341" s="233" t="s">
        <v>514</v>
      </c>
      <c r="G341" s="41"/>
      <c r="H341" s="41"/>
      <c r="I341" s="229"/>
      <c r="J341" s="41"/>
      <c r="K341" s="41"/>
      <c r="L341" s="45"/>
      <c r="M341" s="230"/>
      <c r="N341" s="231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165</v>
      </c>
      <c r="AU341" s="18" t="s">
        <v>81</v>
      </c>
    </row>
    <row r="342" s="13" customFormat="1">
      <c r="A342" s="13"/>
      <c r="B342" s="234"/>
      <c r="C342" s="235"/>
      <c r="D342" s="227" t="s">
        <v>167</v>
      </c>
      <c r="E342" s="236" t="s">
        <v>19</v>
      </c>
      <c r="F342" s="237" t="s">
        <v>490</v>
      </c>
      <c r="G342" s="235"/>
      <c r="H342" s="238">
        <v>10.800000000000001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167</v>
      </c>
      <c r="AU342" s="244" t="s">
        <v>81</v>
      </c>
      <c r="AV342" s="13" t="s">
        <v>81</v>
      </c>
      <c r="AW342" s="13" t="s">
        <v>33</v>
      </c>
      <c r="AX342" s="13" t="s">
        <v>72</v>
      </c>
      <c r="AY342" s="244" t="s">
        <v>153</v>
      </c>
    </row>
    <row r="343" s="14" customFormat="1">
      <c r="A343" s="14"/>
      <c r="B343" s="245"/>
      <c r="C343" s="246"/>
      <c r="D343" s="227" t="s">
        <v>167</v>
      </c>
      <c r="E343" s="247" t="s">
        <v>19</v>
      </c>
      <c r="F343" s="248" t="s">
        <v>171</v>
      </c>
      <c r="G343" s="246"/>
      <c r="H343" s="249">
        <v>10.800000000000001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5" t="s">
        <v>167</v>
      </c>
      <c r="AU343" s="255" t="s">
        <v>81</v>
      </c>
      <c r="AV343" s="14" t="s">
        <v>161</v>
      </c>
      <c r="AW343" s="14" t="s">
        <v>33</v>
      </c>
      <c r="AX343" s="14" t="s">
        <v>79</v>
      </c>
      <c r="AY343" s="255" t="s">
        <v>153</v>
      </c>
    </row>
    <row r="344" s="2" customFormat="1" ht="16.5" customHeight="1">
      <c r="A344" s="39"/>
      <c r="B344" s="40"/>
      <c r="C344" s="214" t="s">
        <v>515</v>
      </c>
      <c r="D344" s="214" t="s">
        <v>156</v>
      </c>
      <c r="E344" s="215" t="s">
        <v>516</v>
      </c>
      <c r="F344" s="216" t="s">
        <v>517</v>
      </c>
      <c r="G344" s="217" t="s">
        <v>518</v>
      </c>
      <c r="H344" s="218">
        <v>3</v>
      </c>
      <c r="I344" s="219"/>
      <c r="J344" s="220">
        <f>ROUND(I344*H344,2)</f>
        <v>0</v>
      </c>
      <c r="K344" s="216" t="s">
        <v>257</v>
      </c>
      <c r="L344" s="45"/>
      <c r="M344" s="221" t="s">
        <v>19</v>
      </c>
      <c r="N344" s="222" t="s">
        <v>43</v>
      </c>
      <c r="O344" s="85"/>
      <c r="P344" s="223">
        <f>O344*H344</f>
        <v>0</v>
      </c>
      <c r="Q344" s="223">
        <v>0.00023000000000000001</v>
      </c>
      <c r="R344" s="223">
        <f>Q344*H344</f>
        <v>0.00069000000000000008</v>
      </c>
      <c r="S344" s="223">
        <v>0</v>
      </c>
      <c r="T344" s="224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5" t="s">
        <v>262</v>
      </c>
      <c r="AT344" s="225" t="s">
        <v>156</v>
      </c>
      <c r="AU344" s="225" t="s">
        <v>81</v>
      </c>
      <c r="AY344" s="18" t="s">
        <v>153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8" t="s">
        <v>79</v>
      </c>
      <c r="BK344" s="226">
        <f>ROUND(I344*H344,2)</f>
        <v>0</v>
      </c>
      <c r="BL344" s="18" t="s">
        <v>262</v>
      </c>
      <c r="BM344" s="225" t="s">
        <v>519</v>
      </c>
    </row>
    <row r="345" s="2" customFormat="1">
      <c r="A345" s="39"/>
      <c r="B345" s="40"/>
      <c r="C345" s="41"/>
      <c r="D345" s="227" t="s">
        <v>163</v>
      </c>
      <c r="E345" s="41"/>
      <c r="F345" s="228" t="s">
        <v>520</v>
      </c>
      <c r="G345" s="41"/>
      <c r="H345" s="41"/>
      <c r="I345" s="229"/>
      <c r="J345" s="41"/>
      <c r="K345" s="41"/>
      <c r="L345" s="45"/>
      <c r="M345" s="230"/>
      <c r="N345" s="231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163</v>
      </c>
      <c r="AU345" s="18" t="s">
        <v>81</v>
      </c>
    </row>
    <row r="346" s="2" customFormat="1">
      <c r="A346" s="39"/>
      <c r="B346" s="40"/>
      <c r="C346" s="41"/>
      <c r="D346" s="227" t="s">
        <v>259</v>
      </c>
      <c r="E346" s="41"/>
      <c r="F346" s="256" t="s">
        <v>521</v>
      </c>
      <c r="G346" s="41"/>
      <c r="H346" s="41"/>
      <c r="I346" s="229"/>
      <c r="J346" s="41"/>
      <c r="K346" s="41"/>
      <c r="L346" s="45"/>
      <c r="M346" s="230"/>
      <c r="N346" s="231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259</v>
      </c>
      <c r="AU346" s="18" t="s">
        <v>81</v>
      </c>
    </row>
    <row r="347" s="2" customFormat="1" ht="24.15" customHeight="1">
      <c r="A347" s="39"/>
      <c r="B347" s="40"/>
      <c r="C347" s="214" t="s">
        <v>522</v>
      </c>
      <c r="D347" s="214" t="s">
        <v>156</v>
      </c>
      <c r="E347" s="215" t="s">
        <v>523</v>
      </c>
      <c r="F347" s="216" t="s">
        <v>524</v>
      </c>
      <c r="G347" s="217" t="s">
        <v>518</v>
      </c>
      <c r="H347" s="218">
        <v>1</v>
      </c>
      <c r="I347" s="219"/>
      <c r="J347" s="220">
        <f>ROUND(I347*H347,2)</f>
        <v>0</v>
      </c>
      <c r="K347" s="216" t="s">
        <v>257</v>
      </c>
      <c r="L347" s="45"/>
      <c r="M347" s="221" t="s">
        <v>19</v>
      </c>
      <c r="N347" s="222" t="s">
        <v>43</v>
      </c>
      <c r="O347" s="85"/>
      <c r="P347" s="223">
        <f>O347*H347</f>
        <v>0</v>
      </c>
      <c r="Q347" s="223">
        <v>0.00017000000000000001</v>
      </c>
      <c r="R347" s="223">
        <f>Q347*H347</f>
        <v>0.00017000000000000001</v>
      </c>
      <c r="S347" s="223">
        <v>0</v>
      </c>
      <c r="T347" s="22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5" t="s">
        <v>262</v>
      </c>
      <c r="AT347" s="225" t="s">
        <v>156</v>
      </c>
      <c r="AU347" s="225" t="s">
        <v>81</v>
      </c>
      <c r="AY347" s="18" t="s">
        <v>153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8" t="s">
        <v>79</v>
      </c>
      <c r="BK347" s="226">
        <f>ROUND(I347*H347,2)</f>
        <v>0</v>
      </c>
      <c r="BL347" s="18" t="s">
        <v>262</v>
      </c>
      <c r="BM347" s="225" t="s">
        <v>525</v>
      </c>
    </row>
    <row r="348" s="2" customFormat="1">
      <c r="A348" s="39"/>
      <c r="B348" s="40"/>
      <c r="C348" s="41"/>
      <c r="D348" s="227" t="s">
        <v>163</v>
      </c>
      <c r="E348" s="41"/>
      <c r="F348" s="228" t="s">
        <v>526</v>
      </c>
      <c r="G348" s="41"/>
      <c r="H348" s="41"/>
      <c r="I348" s="229"/>
      <c r="J348" s="41"/>
      <c r="K348" s="41"/>
      <c r="L348" s="45"/>
      <c r="M348" s="230"/>
      <c r="N348" s="231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163</v>
      </c>
      <c r="AU348" s="18" t="s">
        <v>81</v>
      </c>
    </row>
    <row r="349" s="2" customFormat="1">
      <c r="A349" s="39"/>
      <c r="B349" s="40"/>
      <c r="C349" s="41"/>
      <c r="D349" s="227" t="s">
        <v>259</v>
      </c>
      <c r="E349" s="41"/>
      <c r="F349" s="256" t="s">
        <v>527</v>
      </c>
      <c r="G349" s="41"/>
      <c r="H349" s="41"/>
      <c r="I349" s="229"/>
      <c r="J349" s="41"/>
      <c r="K349" s="41"/>
      <c r="L349" s="45"/>
      <c r="M349" s="230"/>
      <c r="N349" s="231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259</v>
      </c>
      <c r="AU349" s="18" t="s">
        <v>81</v>
      </c>
    </row>
    <row r="350" s="2" customFormat="1" ht="24.15" customHeight="1">
      <c r="A350" s="39"/>
      <c r="B350" s="40"/>
      <c r="C350" s="214" t="s">
        <v>528</v>
      </c>
      <c r="D350" s="214" t="s">
        <v>156</v>
      </c>
      <c r="E350" s="215" t="s">
        <v>529</v>
      </c>
      <c r="F350" s="216" t="s">
        <v>530</v>
      </c>
      <c r="G350" s="217" t="s">
        <v>296</v>
      </c>
      <c r="H350" s="218">
        <v>0.023</v>
      </c>
      <c r="I350" s="219"/>
      <c r="J350" s="220">
        <f>ROUND(I350*H350,2)</f>
        <v>0</v>
      </c>
      <c r="K350" s="216" t="s">
        <v>160</v>
      </c>
      <c r="L350" s="45"/>
      <c r="M350" s="221" t="s">
        <v>19</v>
      </c>
      <c r="N350" s="222" t="s">
        <v>43</v>
      </c>
      <c r="O350" s="85"/>
      <c r="P350" s="223">
        <f>O350*H350</f>
        <v>0</v>
      </c>
      <c r="Q350" s="223">
        <v>0</v>
      </c>
      <c r="R350" s="223">
        <f>Q350*H350</f>
        <v>0</v>
      </c>
      <c r="S350" s="223">
        <v>0</v>
      </c>
      <c r="T350" s="22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5" t="s">
        <v>262</v>
      </c>
      <c r="AT350" s="225" t="s">
        <v>156</v>
      </c>
      <c r="AU350" s="225" t="s">
        <v>81</v>
      </c>
      <c r="AY350" s="18" t="s">
        <v>153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8" t="s">
        <v>79</v>
      </c>
      <c r="BK350" s="226">
        <f>ROUND(I350*H350,2)</f>
        <v>0</v>
      </c>
      <c r="BL350" s="18" t="s">
        <v>262</v>
      </c>
      <c r="BM350" s="225" t="s">
        <v>531</v>
      </c>
    </row>
    <row r="351" s="2" customFormat="1">
      <c r="A351" s="39"/>
      <c r="B351" s="40"/>
      <c r="C351" s="41"/>
      <c r="D351" s="227" t="s">
        <v>163</v>
      </c>
      <c r="E351" s="41"/>
      <c r="F351" s="228" t="s">
        <v>532</v>
      </c>
      <c r="G351" s="41"/>
      <c r="H351" s="41"/>
      <c r="I351" s="229"/>
      <c r="J351" s="41"/>
      <c r="K351" s="41"/>
      <c r="L351" s="45"/>
      <c r="M351" s="230"/>
      <c r="N351" s="231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163</v>
      </c>
      <c r="AU351" s="18" t="s">
        <v>81</v>
      </c>
    </row>
    <row r="352" s="2" customFormat="1">
      <c r="A352" s="39"/>
      <c r="B352" s="40"/>
      <c r="C352" s="41"/>
      <c r="D352" s="232" t="s">
        <v>165</v>
      </c>
      <c r="E352" s="41"/>
      <c r="F352" s="233" t="s">
        <v>533</v>
      </c>
      <c r="G352" s="41"/>
      <c r="H352" s="41"/>
      <c r="I352" s="229"/>
      <c r="J352" s="41"/>
      <c r="K352" s="41"/>
      <c r="L352" s="45"/>
      <c r="M352" s="230"/>
      <c r="N352" s="231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165</v>
      </c>
      <c r="AU352" s="18" t="s">
        <v>81</v>
      </c>
    </row>
    <row r="353" s="12" customFormat="1" ht="22.8" customHeight="1">
      <c r="A353" s="12"/>
      <c r="B353" s="198"/>
      <c r="C353" s="199"/>
      <c r="D353" s="200" t="s">
        <v>71</v>
      </c>
      <c r="E353" s="212" t="s">
        <v>534</v>
      </c>
      <c r="F353" s="212" t="s">
        <v>535</v>
      </c>
      <c r="G353" s="199"/>
      <c r="H353" s="199"/>
      <c r="I353" s="202"/>
      <c r="J353" s="213">
        <f>BK353</f>
        <v>0</v>
      </c>
      <c r="K353" s="199"/>
      <c r="L353" s="204"/>
      <c r="M353" s="205"/>
      <c r="N353" s="206"/>
      <c r="O353" s="206"/>
      <c r="P353" s="207">
        <f>SUM(P354:P372)</f>
        <v>0</v>
      </c>
      <c r="Q353" s="206"/>
      <c r="R353" s="207">
        <f>SUM(R354:R372)</f>
        <v>0.18565070000000003</v>
      </c>
      <c r="S353" s="206"/>
      <c r="T353" s="208">
        <f>SUM(T354:T372)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9" t="s">
        <v>81</v>
      </c>
      <c r="AT353" s="210" t="s">
        <v>71</v>
      </c>
      <c r="AU353" s="210" t="s">
        <v>79</v>
      </c>
      <c r="AY353" s="209" t="s">
        <v>153</v>
      </c>
      <c r="BK353" s="211">
        <f>SUM(BK354:BK372)</f>
        <v>0</v>
      </c>
    </row>
    <row r="354" s="2" customFormat="1" ht="24.15" customHeight="1">
      <c r="A354" s="39"/>
      <c r="B354" s="40"/>
      <c r="C354" s="214" t="s">
        <v>536</v>
      </c>
      <c r="D354" s="214" t="s">
        <v>156</v>
      </c>
      <c r="E354" s="215" t="s">
        <v>537</v>
      </c>
      <c r="F354" s="216" t="s">
        <v>538</v>
      </c>
      <c r="G354" s="217" t="s">
        <v>246</v>
      </c>
      <c r="H354" s="218">
        <v>7.1699999999999999</v>
      </c>
      <c r="I354" s="219"/>
      <c r="J354" s="220">
        <f>ROUND(I354*H354,2)</f>
        <v>0</v>
      </c>
      <c r="K354" s="216" t="s">
        <v>160</v>
      </c>
      <c r="L354" s="45"/>
      <c r="M354" s="221" t="s">
        <v>19</v>
      </c>
      <c r="N354" s="222" t="s">
        <v>43</v>
      </c>
      <c r="O354" s="85"/>
      <c r="P354" s="223">
        <f>O354*H354</f>
        <v>0</v>
      </c>
      <c r="Q354" s="223">
        <v>1.0000000000000001E-05</v>
      </c>
      <c r="R354" s="223">
        <f>Q354*H354</f>
        <v>7.1700000000000008E-05</v>
      </c>
      <c r="S354" s="223">
        <v>0</v>
      </c>
      <c r="T354" s="224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5" t="s">
        <v>262</v>
      </c>
      <c r="AT354" s="225" t="s">
        <v>156</v>
      </c>
      <c r="AU354" s="225" t="s">
        <v>81</v>
      </c>
      <c r="AY354" s="18" t="s">
        <v>153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8" t="s">
        <v>79</v>
      </c>
      <c r="BK354" s="226">
        <f>ROUND(I354*H354,2)</f>
        <v>0</v>
      </c>
      <c r="BL354" s="18" t="s">
        <v>262</v>
      </c>
      <c r="BM354" s="225" t="s">
        <v>539</v>
      </c>
    </row>
    <row r="355" s="2" customFormat="1">
      <c r="A355" s="39"/>
      <c r="B355" s="40"/>
      <c r="C355" s="41"/>
      <c r="D355" s="227" t="s">
        <v>163</v>
      </c>
      <c r="E355" s="41"/>
      <c r="F355" s="228" t="s">
        <v>540</v>
      </c>
      <c r="G355" s="41"/>
      <c r="H355" s="41"/>
      <c r="I355" s="229"/>
      <c r="J355" s="41"/>
      <c r="K355" s="41"/>
      <c r="L355" s="45"/>
      <c r="M355" s="230"/>
      <c r="N355" s="231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163</v>
      </c>
      <c r="AU355" s="18" t="s">
        <v>81</v>
      </c>
    </row>
    <row r="356" s="2" customFormat="1">
      <c r="A356" s="39"/>
      <c r="B356" s="40"/>
      <c r="C356" s="41"/>
      <c r="D356" s="232" t="s">
        <v>165</v>
      </c>
      <c r="E356" s="41"/>
      <c r="F356" s="233" t="s">
        <v>541</v>
      </c>
      <c r="G356" s="41"/>
      <c r="H356" s="41"/>
      <c r="I356" s="229"/>
      <c r="J356" s="41"/>
      <c r="K356" s="41"/>
      <c r="L356" s="45"/>
      <c r="M356" s="230"/>
      <c r="N356" s="231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165</v>
      </c>
      <c r="AU356" s="18" t="s">
        <v>81</v>
      </c>
    </row>
    <row r="357" s="2" customFormat="1" ht="33" customHeight="1">
      <c r="A357" s="39"/>
      <c r="B357" s="40"/>
      <c r="C357" s="214" t="s">
        <v>542</v>
      </c>
      <c r="D357" s="214" t="s">
        <v>156</v>
      </c>
      <c r="E357" s="215" t="s">
        <v>543</v>
      </c>
      <c r="F357" s="216" t="s">
        <v>544</v>
      </c>
      <c r="G357" s="217" t="s">
        <v>159</v>
      </c>
      <c r="H357" s="218">
        <v>18.140000000000001</v>
      </c>
      <c r="I357" s="219"/>
      <c r="J357" s="220">
        <f>ROUND(I357*H357,2)</f>
        <v>0</v>
      </c>
      <c r="K357" s="216" t="s">
        <v>160</v>
      </c>
      <c r="L357" s="45"/>
      <c r="M357" s="221" t="s">
        <v>19</v>
      </c>
      <c r="N357" s="222" t="s">
        <v>43</v>
      </c>
      <c r="O357" s="85"/>
      <c r="P357" s="223">
        <f>O357*H357</f>
        <v>0</v>
      </c>
      <c r="Q357" s="223">
        <v>0.00125</v>
      </c>
      <c r="R357" s="223">
        <f>Q357*H357</f>
        <v>0.022675000000000001</v>
      </c>
      <c r="S357" s="223">
        <v>0</v>
      </c>
      <c r="T357" s="224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5" t="s">
        <v>262</v>
      </c>
      <c r="AT357" s="225" t="s">
        <v>156</v>
      </c>
      <c r="AU357" s="225" t="s">
        <v>81</v>
      </c>
      <c r="AY357" s="18" t="s">
        <v>153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8" t="s">
        <v>79</v>
      </c>
      <c r="BK357" s="226">
        <f>ROUND(I357*H357,2)</f>
        <v>0</v>
      </c>
      <c r="BL357" s="18" t="s">
        <v>262</v>
      </c>
      <c r="BM357" s="225" t="s">
        <v>545</v>
      </c>
    </row>
    <row r="358" s="2" customFormat="1">
      <c r="A358" s="39"/>
      <c r="B358" s="40"/>
      <c r="C358" s="41"/>
      <c r="D358" s="227" t="s">
        <v>163</v>
      </c>
      <c r="E358" s="41"/>
      <c r="F358" s="228" t="s">
        <v>546</v>
      </c>
      <c r="G358" s="41"/>
      <c r="H358" s="41"/>
      <c r="I358" s="229"/>
      <c r="J358" s="41"/>
      <c r="K358" s="41"/>
      <c r="L358" s="45"/>
      <c r="M358" s="230"/>
      <c r="N358" s="231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163</v>
      </c>
      <c r="AU358" s="18" t="s">
        <v>81</v>
      </c>
    </row>
    <row r="359" s="2" customFormat="1">
      <c r="A359" s="39"/>
      <c r="B359" s="40"/>
      <c r="C359" s="41"/>
      <c r="D359" s="232" t="s">
        <v>165</v>
      </c>
      <c r="E359" s="41"/>
      <c r="F359" s="233" t="s">
        <v>547</v>
      </c>
      <c r="G359" s="41"/>
      <c r="H359" s="41"/>
      <c r="I359" s="229"/>
      <c r="J359" s="41"/>
      <c r="K359" s="41"/>
      <c r="L359" s="45"/>
      <c r="M359" s="230"/>
      <c r="N359" s="231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165</v>
      </c>
      <c r="AU359" s="18" t="s">
        <v>81</v>
      </c>
    </row>
    <row r="360" s="13" customFormat="1">
      <c r="A360" s="13"/>
      <c r="B360" s="234"/>
      <c r="C360" s="235"/>
      <c r="D360" s="227" t="s">
        <v>167</v>
      </c>
      <c r="E360" s="236" t="s">
        <v>19</v>
      </c>
      <c r="F360" s="237" t="s">
        <v>548</v>
      </c>
      <c r="G360" s="235"/>
      <c r="H360" s="238">
        <v>18.140000000000001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167</v>
      </c>
      <c r="AU360" s="244" t="s">
        <v>81</v>
      </c>
      <c r="AV360" s="13" t="s">
        <v>81</v>
      </c>
      <c r="AW360" s="13" t="s">
        <v>33</v>
      </c>
      <c r="AX360" s="13" t="s">
        <v>72</v>
      </c>
      <c r="AY360" s="244" t="s">
        <v>153</v>
      </c>
    </row>
    <row r="361" s="14" customFormat="1">
      <c r="A361" s="14"/>
      <c r="B361" s="245"/>
      <c r="C361" s="246"/>
      <c r="D361" s="227" t="s">
        <v>167</v>
      </c>
      <c r="E361" s="247" t="s">
        <v>19</v>
      </c>
      <c r="F361" s="248" t="s">
        <v>171</v>
      </c>
      <c r="G361" s="246"/>
      <c r="H361" s="249">
        <v>18.140000000000001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167</v>
      </c>
      <c r="AU361" s="255" t="s">
        <v>81</v>
      </c>
      <c r="AV361" s="14" t="s">
        <v>161</v>
      </c>
      <c r="AW361" s="14" t="s">
        <v>33</v>
      </c>
      <c r="AX361" s="14" t="s">
        <v>79</v>
      </c>
      <c r="AY361" s="255" t="s">
        <v>153</v>
      </c>
    </row>
    <row r="362" s="2" customFormat="1" ht="24.15" customHeight="1">
      <c r="A362" s="39"/>
      <c r="B362" s="40"/>
      <c r="C362" s="257" t="s">
        <v>549</v>
      </c>
      <c r="D362" s="257" t="s">
        <v>370</v>
      </c>
      <c r="E362" s="258" t="s">
        <v>550</v>
      </c>
      <c r="F362" s="259" t="s">
        <v>551</v>
      </c>
      <c r="G362" s="260" t="s">
        <v>159</v>
      </c>
      <c r="H362" s="261">
        <v>20.045000000000002</v>
      </c>
      <c r="I362" s="262"/>
      <c r="J362" s="263">
        <f>ROUND(I362*H362,2)</f>
        <v>0</v>
      </c>
      <c r="K362" s="259" t="s">
        <v>160</v>
      </c>
      <c r="L362" s="264"/>
      <c r="M362" s="265" t="s">
        <v>19</v>
      </c>
      <c r="N362" s="266" t="s">
        <v>43</v>
      </c>
      <c r="O362" s="85"/>
      <c r="P362" s="223">
        <f>O362*H362</f>
        <v>0</v>
      </c>
      <c r="Q362" s="223">
        <v>0.0080000000000000002</v>
      </c>
      <c r="R362" s="223">
        <f>Q362*H362</f>
        <v>0.16036000000000003</v>
      </c>
      <c r="S362" s="223">
        <v>0</v>
      </c>
      <c r="T362" s="224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5" t="s">
        <v>369</v>
      </c>
      <c r="AT362" s="225" t="s">
        <v>370</v>
      </c>
      <c r="AU362" s="225" t="s">
        <v>81</v>
      </c>
      <c r="AY362" s="18" t="s">
        <v>153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8" t="s">
        <v>79</v>
      </c>
      <c r="BK362" s="226">
        <f>ROUND(I362*H362,2)</f>
        <v>0</v>
      </c>
      <c r="BL362" s="18" t="s">
        <v>262</v>
      </c>
      <c r="BM362" s="225" t="s">
        <v>552</v>
      </c>
    </row>
    <row r="363" s="2" customFormat="1">
      <c r="A363" s="39"/>
      <c r="B363" s="40"/>
      <c r="C363" s="41"/>
      <c r="D363" s="227" t="s">
        <v>163</v>
      </c>
      <c r="E363" s="41"/>
      <c r="F363" s="228" t="s">
        <v>551</v>
      </c>
      <c r="G363" s="41"/>
      <c r="H363" s="41"/>
      <c r="I363" s="229"/>
      <c r="J363" s="41"/>
      <c r="K363" s="41"/>
      <c r="L363" s="45"/>
      <c r="M363" s="230"/>
      <c r="N363" s="231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163</v>
      </c>
      <c r="AU363" s="18" t="s">
        <v>81</v>
      </c>
    </row>
    <row r="364" s="13" customFormat="1">
      <c r="A364" s="13"/>
      <c r="B364" s="234"/>
      <c r="C364" s="235"/>
      <c r="D364" s="227" t="s">
        <v>167</v>
      </c>
      <c r="E364" s="236" t="s">
        <v>19</v>
      </c>
      <c r="F364" s="237" t="s">
        <v>553</v>
      </c>
      <c r="G364" s="235"/>
      <c r="H364" s="238">
        <v>20.045000000000002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167</v>
      </c>
      <c r="AU364" s="244" t="s">
        <v>81</v>
      </c>
      <c r="AV364" s="13" t="s">
        <v>81</v>
      </c>
      <c r="AW364" s="13" t="s">
        <v>33</v>
      </c>
      <c r="AX364" s="13" t="s">
        <v>79</v>
      </c>
      <c r="AY364" s="244" t="s">
        <v>153</v>
      </c>
    </row>
    <row r="365" s="2" customFormat="1" ht="24.15" customHeight="1">
      <c r="A365" s="39"/>
      <c r="B365" s="40"/>
      <c r="C365" s="214" t="s">
        <v>554</v>
      </c>
      <c r="D365" s="214" t="s">
        <v>156</v>
      </c>
      <c r="E365" s="215" t="s">
        <v>555</v>
      </c>
      <c r="F365" s="216" t="s">
        <v>556</v>
      </c>
      <c r="G365" s="217" t="s">
        <v>246</v>
      </c>
      <c r="H365" s="218">
        <v>12.720000000000001</v>
      </c>
      <c r="I365" s="219"/>
      <c r="J365" s="220">
        <f>ROUND(I365*H365,2)</f>
        <v>0</v>
      </c>
      <c r="K365" s="216" t="s">
        <v>160</v>
      </c>
      <c r="L365" s="45"/>
      <c r="M365" s="221" t="s">
        <v>19</v>
      </c>
      <c r="N365" s="222" t="s">
        <v>43</v>
      </c>
      <c r="O365" s="85"/>
      <c r="P365" s="223">
        <f>O365*H365</f>
        <v>0</v>
      </c>
      <c r="Q365" s="223">
        <v>0.00020000000000000001</v>
      </c>
      <c r="R365" s="223">
        <f>Q365*H365</f>
        <v>0.0025440000000000003</v>
      </c>
      <c r="S365" s="223">
        <v>0</v>
      </c>
      <c r="T365" s="224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5" t="s">
        <v>262</v>
      </c>
      <c r="AT365" s="225" t="s">
        <v>156</v>
      </c>
      <c r="AU365" s="225" t="s">
        <v>81</v>
      </c>
      <c r="AY365" s="18" t="s">
        <v>153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8" t="s">
        <v>79</v>
      </c>
      <c r="BK365" s="226">
        <f>ROUND(I365*H365,2)</f>
        <v>0</v>
      </c>
      <c r="BL365" s="18" t="s">
        <v>262</v>
      </c>
      <c r="BM365" s="225" t="s">
        <v>557</v>
      </c>
    </row>
    <row r="366" s="2" customFormat="1">
      <c r="A366" s="39"/>
      <c r="B366" s="40"/>
      <c r="C366" s="41"/>
      <c r="D366" s="227" t="s">
        <v>163</v>
      </c>
      <c r="E366" s="41"/>
      <c r="F366" s="228" t="s">
        <v>558</v>
      </c>
      <c r="G366" s="41"/>
      <c r="H366" s="41"/>
      <c r="I366" s="229"/>
      <c r="J366" s="41"/>
      <c r="K366" s="41"/>
      <c r="L366" s="45"/>
      <c r="M366" s="230"/>
      <c r="N366" s="231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163</v>
      </c>
      <c r="AU366" s="18" t="s">
        <v>81</v>
      </c>
    </row>
    <row r="367" s="2" customFormat="1">
      <c r="A367" s="39"/>
      <c r="B367" s="40"/>
      <c r="C367" s="41"/>
      <c r="D367" s="232" t="s">
        <v>165</v>
      </c>
      <c r="E367" s="41"/>
      <c r="F367" s="233" t="s">
        <v>559</v>
      </c>
      <c r="G367" s="41"/>
      <c r="H367" s="41"/>
      <c r="I367" s="229"/>
      <c r="J367" s="41"/>
      <c r="K367" s="41"/>
      <c r="L367" s="45"/>
      <c r="M367" s="230"/>
      <c r="N367" s="231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165</v>
      </c>
      <c r="AU367" s="18" t="s">
        <v>81</v>
      </c>
    </row>
    <row r="368" s="13" customFormat="1">
      <c r="A368" s="13"/>
      <c r="B368" s="234"/>
      <c r="C368" s="235"/>
      <c r="D368" s="227" t="s">
        <v>167</v>
      </c>
      <c r="E368" s="236" t="s">
        <v>19</v>
      </c>
      <c r="F368" s="237" t="s">
        <v>560</v>
      </c>
      <c r="G368" s="235"/>
      <c r="H368" s="238">
        <v>12.720000000000001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167</v>
      </c>
      <c r="AU368" s="244" t="s">
        <v>81</v>
      </c>
      <c r="AV368" s="13" t="s">
        <v>81</v>
      </c>
      <c r="AW368" s="13" t="s">
        <v>33</v>
      </c>
      <c r="AX368" s="13" t="s">
        <v>72</v>
      </c>
      <c r="AY368" s="244" t="s">
        <v>153</v>
      </c>
    </row>
    <row r="369" s="14" customFormat="1">
      <c r="A369" s="14"/>
      <c r="B369" s="245"/>
      <c r="C369" s="246"/>
      <c r="D369" s="227" t="s">
        <v>167</v>
      </c>
      <c r="E369" s="247" t="s">
        <v>19</v>
      </c>
      <c r="F369" s="248" t="s">
        <v>171</v>
      </c>
      <c r="G369" s="246"/>
      <c r="H369" s="249">
        <v>12.720000000000001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167</v>
      </c>
      <c r="AU369" s="255" t="s">
        <v>81</v>
      </c>
      <c r="AV369" s="14" t="s">
        <v>161</v>
      </c>
      <c r="AW369" s="14" t="s">
        <v>33</v>
      </c>
      <c r="AX369" s="14" t="s">
        <v>79</v>
      </c>
      <c r="AY369" s="255" t="s">
        <v>153</v>
      </c>
    </row>
    <row r="370" s="2" customFormat="1" ht="24.15" customHeight="1">
      <c r="A370" s="39"/>
      <c r="B370" s="40"/>
      <c r="C370" s="214" t="s">
        <v>561</v>
      </c>
      <c r="D370" s="214" t="s">
        <v>156</v>
      </c>
      <c r="E370" s="215" t="s">
        <v>562</v>
      </c>
      <c r="F370" s="216" t="s">
        <v>563</v>
      </c>
      <c r="G370" s="217" t="s">
        <v>296</v>
      </c>
      <c r="H370" s="218">
        <v>0.186</v>
      </c>
      <c r="I370" s="219"/>
      <c r="J370" s="220">
        <f>ROUND(I370*H370,2)</f>
        <v>0</v>
      </c>
      <c r="K370" s="216" t="s">
        <v>160</v>
      </c>
      <c r="L370" s="45"/>
      <c r="M370" s="221" t="s">
        <v>19</v>
      </c>
      <c r="N370" s="222" t="s">
        <v>43</v>
      </c>
      <c r="O370" s="85"/>
      <c r="P370" s="223">
        <f>O370*H370</f>
        <v>0</v>
      </c>
      <c r="Q370" s="223">
        <v>0</v>
      </c>
      <c r="R370" s="223">
        <f>Q370*H370</f>
        <v>0</v>
      </c>
      <c r="S370" s="223">
        <v>0</v>
      </c>
      <c r="T370" s="224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5" t="s">
        <v>262</v>
      </c>
      <c r="AT370" s="225" t="s">
        <v>156</v>
      </c>
      <c r="AU370" s="225" t="s">
        <v>81</v>
      </c>
      <c r="AY370" s="18" t="s">
        <v>153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8" t="s">
        <v>79</v>
      </c>
      <c r="BK370" s="226">
        <f>ROUND(I370*H370,2)</f>
        <v>0</v>
      </c>
      <c r="BL370" s="18" t="s">
        <v>262</v>
      </c>
      <c r="BM370" s="225" t="s">
        <v>564</v>
      </c>
    </row>
    <row r="371" s="2" customFormat="1">
      <c r="A371" s="39"/>
      <c r="B371" s="40"/>
      <c r="C371" s="41"/>
      <c r="D371" s="227" t="s">
        <v>163</v>
      </c>
      <c r="E371" s="41"/>
      <c r="F371" s="228" t="s">
        <v>565</v>
      </c>
      <c r="G371" s="41"/>
      <c r="H371" s="41"/>
      <c r="I371" s="229"/>
      <c r="J371" s="41"/>
      <c r="K371" s="41"/>
      <c r="L371" s="45"/>
      <c r="M371" s="230"/>
      <c r="N371" s="231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163</v>
      </c>
      <c r="AU371" s="18" t="s">
        <v>81</v>
      </c>
    </row>
    <row r="372" s="2" customFormat="1">
      <c r="A372" s="39"/>
      <c r="B372" s="40"/>
      <c r="C372" s="41"/>
      <c r="D372" s="232" t="s">
        <v>165</v>
      </c>
      <c r="E372" s="41"/>
      <c r="F372" s="233" t="s">
        <v>566</v>
      </c>
      <c r="G372" s="41"/>
      <c r="H372" s="41"/>
      <c r="I372" s="229"/>
      <c r="J372" s="41"/>
      <c r="K372" s="41"/>
      <c r="L372" s="45"/>
      <c r="M372" s="230"/>
      <c r="N372" s="231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165</v>
      </c>
      <c r="AU372" s="18" t="s">
        <v>81</v>
      </c>
    </row>
    <row r="373" s="12" customFormat="1" ht="22.8" customHeight="1">
      <c r="A373" s="12"/>
      <c r="B373" s="198"/>
      <c r="C373" s="199"/>
      <c r="D373" s="200" t="s">
        <v>71</v>
      </c>
      <c r="E373" s="212" t="s">
        <v>567</v>
      </c>
      <c r="F373" s="212" t="s">
        <v>568</v>
      </c>
      <c r="G373" s="199"/>
      <c r="H373" s="199"/>
      <c r="I373" s="202"/>
      <c r="J373" s="213">
        <f>BK373</f>
        <v>0</v>
      </c>
      <c r="K373" s="199"/>
      <c r="L373" s="204"/>
      <c r="M373" s="205"/>
      <c r="N373" s="206"/>
      <c r="O373" s="206"/>
      <c r="P373" s="207">
        <f>SUM(P374:P385)</f>
        <v>0</v>
      </c>
      <c r="Q373" s="206"/>
      <c r="R373" s="207">
        <f>SUM(R374:R385)</f>
        <v>0.001782</v>
      </c>
      <c r="S373" s="206"/>
      <c r="T373" s="208">
        <f>SUM(T374:T385)</f>
        <v>0.024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09" t="s">
        <v>81</v>
      </c>
      <c r="AT373" s="210" t="s">
        <v>71</v>
      </c>
      <c r="AU373" s="210" t="s">
        <v>79</v>
      </c>
      <c r="AY373" s="209" t="s">
        <v>153</v>
      </c>
      <c r="BK373" s="211">
        <f>SUM(BK374:BK385)</f>
        <v>0</v>
      </c>
    </row>
    <row r="374" s="2" customFormat="1" ht="24.15" customHeight="1">
      <c r="A374" s="39"/>
      <c r="B374" s="40"/>
      <c r="C374" s="214" t="s">
        <v>569</v>
      </c>
      <c r="D374" s="214" t="s">
        <v>156</v>
      </c>
      <c r="E374" s="215" t="s">
        <v>570</v>
      </c>
      <c r="F374" s="216" t="s">
        <v>571</v>
      </c>
      <c r="G374" s="217" t="s">
        <v>339</v>
      </c>
      <c r="H374" s="218">
        <v>1</v>
      </c>
      <c r="I374" s="219"/>
      <c r="J374" s="220">
        <f>ROUND(I374*H374,2)</f>
        <v>0</v>
      </c>
      <c r="K374" s="216" t="s">
        <v>160</v>
      </c>
      <c r="L374" s="45"/>
      <c r="M374" s="221" t="s">
        <v>19</v>
      </c>
      <c r="N374" s="222" t="s">
        <v>43</v>
      </c>
      <c r="O374" s="85"/>
      <c r="P374" s="223">
        <f>O374*H374</f>
        <v>0</v>
      </c>
      <c r="Q374" s="223">
        <v>0</v>
      </c>
      <c r="R374" s="223">
        <f>Q374*H374</f>
        <v>0</v>
      </c>
      <c r="S374" s="223">
        <v>0.024</v>
      </c>
      <c r="T374" s="224">
        <f>S374*H374</f>
        <v>0.024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5" t="s">
        <v>262</v>
      </c>
      <c r="AT374" s="225" t="s">
        <v>156</v>
      </c>
      <c r="AU374" s="225" t="s">
        <v>81</v>
      </c>
      <c r="AY374" s="18" t="s">
        <v>153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8" t="s">
        <v>79</v>
      </c>
      <c r="BK374" s="226">
        <f>ROUND(I374*H374,2)</f>
        <v>0</v>
      </c>
      <c r="BL374" s="18" t="s">
        <v>262</v>
      </c>
      <c r="BM374" s="225" t="s">
        <v>572</v>
      </c>
    </row>
    <row r="375" s="2" customFormat="1">
      <c r="A375" s="39"/>
      <c r="B375" s="40"/>
      <c r="C375" s="41"/>
      <c r="D375" s="227" t="s">
        <v>163</v>
      </c>
      <c r="E375" s="41"/>
      <c r="F375" s="228" t="s">
        <v>573</v>
      </c>
      <c r="G375" s="41"/>
      <c r="H375" s="41"/>
      <c r="I375" s="229"/>
      <c r="J375" s="41"/>
      <c r="K375" s="41"/>
      <c r="L375" s="45"/>
      <c r="M375" s="230"/>
      <c r="N375" s="231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163</v>
      </c>
      <c r="AU375" s="18" t="s">
        <v>81</v>
      </c>
    </row>
    <row r="376" s="2" customFormat="1">
      <c r="A376" s="39"/>
      <c r="B376" s="40"/>
      <c r="C376" s="41"/>
      <c r="D376" s="232" t="s">
        <v>165</v>
      </c>
      <c r="E376" s="41"/>
      <c r="F376" s="233" t="s">
        <v>574</v>
      </c>
      <c r="G376" s="41"/>
      <c r="H376" s="41"/>
      <c r="I376" s="229"/>
      <c r="J376" s="41"/>
      <c r="K376" s="41"/>
      <c r="L376" s="45"/>
      <c r="M376" s="230"/>
      <c r="N376" s="231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165</v>
      </c>
      <c r="AU376" s="18" t="s">
        <v>81</v>
      </c>
    </row>
    <row r="377" s="2" customFormat="1" ht="24.15" customHeight="1">
      <c r="A377" s="39"/>
      <c r="B377" s="40"/>
      <c r="C377" s="214" t="s">
        <v>575</v>
      </c>
      <c r="D377" s="214" t="s">
        <v>156</v>
      </c>
      <c r="E377" s="215" t="s">
        <v>576</v>
      </c>
      <c r="F377" s="216" t="s">
        <v>577</v>
      </c>
      <c r="G377" s="217" t="s">
        <v>339</v>
      </c>
      <c r="H377" s="218">
        <v>1</v>
      </c>
      <c r="I377" s="219"/>
      <c r="J377" s="220">
        <f>ROUND(I377*H377,2)</f>
        <v>0</v>
      </c>
      <c r="K377" s="216" t="s">
        <v>160</v>
      </c>
      <c r="L377" s="45"/>
      <c r="M377" s="221" t="s">
        <v>19</v>
      </c>
      <c r="N377" s="222" t="s">
        <v>43</v>
      </c>
      <c r="O377" s="85"/>
      <c r="P377" s="223">
        <f>O377*H377</f>
        <v>0</v>
      </c>
      <c r="Q377" s="223">
        <v>0</v>
      </c>
      <c r="R377" s="223">
        <f>Q377*H377</f>
        <v>0</v>
      </c>
      <c r="S377" s="223">
        <v>0</v>
      </c>
      <c r="T377" s="22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5" t="s">
        <v>262</v>
      </c>
      <c r="AT377" s="225" t="s">
        <v>156</v>
      </c>
      <c r="AU377" s="225" t="s">
        <v>81</v>
      </c>
      <c r="AY377" s="18" t="s">
        <v>153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8" t="s">
        <v>79</v>
      </c>
      <c r="BK377" s="226">
        <f>ROUND(I377*H377,2)</f>
        <v>0</v>
      </c>
      <c r="BL377" s="18" t="s">
        <v>262</v>
      </c>
      <c r="BM377" s="225" t="s">
        <v>578</v>
      </c>
    </row>
    <row r="378" s="2" customFormat="1">
      <c r="A378" s="39"/>
      <c r="B378" s="40"/>
      <c r="C378" s="41"/>
      <c r="D378" s="227" t="s">
        <v>163</v>
      </c>
      <c r="E378" s="41"/>
      <c r="F378" s="228" t="s">
        <v>579</v>
      </c>
      <c r="G378" s="41"/>
      <c r="H378" s="41"/>
      <c r="I378" s="229"/>
      <c r="J378" s="41"/>
      <c r="K378" s="41"/>
      <c r="L378" s="45"/>
      <c r="M378" s="230"/>
      <c r="N378" s="231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163</v>
      </c>
      <c r="AU378" s="18" t="s">
        <v>81</v>
      </c>
    </row>
    <row r="379" s="2" customFormat="1">
      <c r="A379" s="39"/>
      <c r="B379" s="40"/>
      <c r="C379" s="41"/>
      <c r="D379" s="232" t="s">
        <v>165</v>
      </c>
      <c r="E379" s="41"/>
      <c r="F379" s="233" t="s">
        <v>580</v>
      </c>
      <c r="G379" s="41"/>
      <c r="H379" s="41"/>
      <c r="I379" s="229"/>
      <c r="J379" s="41"/>
      <c r="K379" s="41"/>
      <c r="L379" s="45"/>
      <c r="M379" s="230"/>
      <c r="N379" s="231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165</v>
      </c>
      <c r="AU379" s="18" t="s">
        <v>81</v>
      </c>
    </row>
    <row r="380" s="2" customFormat="1" ht="24.15" customHeight="1">
      <c r="A380" s="39"/>
      <c r="B380" s="40"/>
      <c r="C380" s="257" t="s">
        <v>581</v>
      </c>
      <c r="D380" s="257" t="s">
        <v>370</v>
      </c>
      <c r="E380" s="258" t="s">
        <v>582</v>
      </c>
      <c r="F380" s="259" t="s">
        <v>583</v>
      </c>
      <c r="G380" s="260" t="s">
        <v>339</v>
      </c>
      <c r="H380" s="261">
        <v>1.1000000000000001</v>
      </c>
      <c r="I380" s="262"/>
      <c r="J380" s="263">
        <f>ROUND(I380*H380,2)</f>
        <v>0</v>
      </c>
      <c r="K380" s="259" t="s">
        <v>160</v>
      </c>
      <c r="L380" s="264"/>
      <c r="M380" s="265" t="s">
        <v>19</v>
      </c>
      <c r="N380" s="266" t="s">
        <v>43</v>
      </c>
      <c r="O380" s="85"/>
      <c r="P380" s="223">
        <f>O380*H380</f>
        <v>0</v>
      </c>
      <c r="Q380" s="223">
        <v>0.0016199999999999999</v>
      </c>
      <c r="R380" s="223">
        <f>Q380*H380</f>
        <v>0.001782</v>
      </c>
      <c r="S380" s="223">
        <v>0</v>
      </c>
      <c r="T380" s="22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5" t="s">
        <v>369</v>
      </c>
      <c r="AT380" s="225" t="s">
        <v>370</v>
      </c>
      <c r="AU380" s="225" t="s">
        <v>81</v>
      </c>
      <c r="AY380" s="18" t="s">
        <v>153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8" t="s">
        <v>79</v>
      </c>
      <c r="BK380" s="226">
        <f>ROUND(I380*H380,2)</f>
        <v>0</v>
      </c>
      <c r="BL380" s="18" t="s">
        <v>262</v>
      </c>
      <c r="BM380" s="225" t="s">
        <v>584</v>
      </c>
    </row>
    <row r="381" s="2" customFormat="1">
      <c r="A381" s="39"/>
      <c r="B381" s="40"/>
      <c r="C381" s="41"/>
      <c r="D381" s="227" t="s">
        <v>163</v>
      </c>
      <c r="E381" s="41"/>
      <c r="F381" s="228" t="s">
        <v>583</v>
      </c>
      <c r="G381" s="41"/>
      <c r="H381" s="41"/>
      <c r="I381" s="229"/>
      <c r="J381" s="41"/>
      <c r="K381" s="41"/>
      <c r="L381" s="45"/>
      <c r="M381" s="230"/>
      <c r="N381" s="231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163</v>
      </c>
      <c r="AU381" s="18" t="s">
        <v>81</v>
      </c>
    </row>
    <row r="382" s="13" customFormat="1">
      <c r="A382" s="13"/>
      <c r="B382" s="234"/>
      <c r="C382" s="235"/>
      <c r="D382" s="227" t="s">
        <v>167</v>
      </c>
      <c r="E382" s="236" t="s">
        <v>19</v>
      </c>
      <c r="F382" s="237" t="s">
        <v>585</v>
      </c>
      <c r="G382" s="235"/>
      <c r="H382" s="238">
        <v>1.1000000000000001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167</v>
      </c>
      <c r="AU382" s="244" t="s">
        <v>81</v>
      </c>
      <c r="AV382" s="13" t="s">
        <v>81</v>
      </c>
      <c r="AW382" s="13" t="s">
        <v>33</v>
      </c>
      <c r="AX382" s="13" t="s">
        <v>79</v>
      </c>
      <c r="AY382" s="244" t="s">
        <v>153</v>
      </c>
    </row>
    <row r="383" s="2" customFormat="1" ht="24.15" customHeight="1">
      <c r="A383" s="39"/>
      <c r="B383" s="40"/>
      <c r="C383" s="214" t="s">
        <v>586</v>
      </c>
      <c r="D383" s="214" t="s">
        <v>156</v>
      </c>
      <c r="E383" s="215" t="s">
        <v>587</v>
      </c>
      <c r="F383" s="216" t="s">
        <v>588</v>
      </c>
      <c r="G383" s="217" t="s">
        <v>296</v>
      </c>
      <c r="H383" s="218">
        <v>0.002</v>
      </c>
      <c r="I383" s="219"/>
      <c r="J383" s="220">
        <f>ROUND(I383*H383,2)</f>
        <v>0</v>
      </c>
      <c r="K383" s="216" t="s">
        <v>160</v>
      </c>
      <c r="L383" s="45"/>
      <c r="M383" s="221" t="s">
        <v>19</v>
      </c>
      <c r="N383" s="222" t="s">
        <v>43</v>
      </c>
      <c r="O383" s="85"/>
      <c r="P383" s="223">
        <f>O383*H383</f>
        <v>0</v>
      </c>
      <c r="Q383" s="223">
        <v>0</v>
      </c>
      <c r="R383" s="223">
        <f>Q383*H383</f>
        <v>0</v>
      </c>
      <c r="S383" s="223">
        <v>0</v>
      </c>
      <c r="T383" s="224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5" t="s">
        <v>262</v>
      </c>
      <c r="AT383" s="225" t="s">
        <v>156</v>
      </c>
      <c r="AU383" s="225" t="s">
        <v>81</v>
      </c>
      <c r="AY383" s="18" t="s">
        <v>153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8" t="s">
        <v>79</v>
      </c>
      <c r="BK383" s="226">
        <f>ROUND(I383*H383,2)</f>
        <v>0</v>
      </c>
      <c r="BL383" s="18" t="s">
        <v>262</v>
      </c>
      <c r="BM383" s="225" t="s">
        <v>589</v>
      </c>
    </row>
    <row r="384" s="2" customFormat="1">
      <c r="A384" s="39"/>
      <c r="B384" s="40"/>
      <c r="C384" s="41"/>
      <c r="D384" s="227" t="s">
        <v>163</v>
      </c>
      <c r="E384" s="41"/>
      <c r="F384" s="228" t="s">
        <v>590</v>
      </c>
      <c r="G384" s="41"/>
      <c r="H384" s="41"/>
      <c r="I384" s="229"/>
      <c r="J384" s="41"/>
      <c r="K384" s="41"/>
      <c r="L384" s="45"/>
      <c r="M384" s="230"/>
      <c r="N384" s="231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163</v>
      </c>
      <c r="AU384" s="18" t="s">
        <v>81</v>
      </c>
    </row>
    <row r="385" s="2" customFormat="1">
      <c r="A385" s="39"/>
      <c r="B385" s="40"/>
      <c r="C385" s="41"/>
      <c r="D385" s="232" t="s">
        <v>165</v>
      </c>
      <c r="E385" s="41"/>
      <c r="F385" s="233" t="s">
        <v>591</v>
      </c>
      <c r="G385" s="41"/>
      <c r="H385" s="41"/>
      <c r="I385" s="229"/>
      <c r="J385" s="41"/>
      <c r="K385" s="41"/>
      <c r="L385" s="45"/>
      <c r="M385" s="230"/>
      <c r="N385" s="231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165</v>
      </c>
      <c r="AU385" s="18" t="s">
        <v>81</v>
      </c>
    </row>
    <row r="386" s="12" customFormat="1" ht="22.8" customHeight="1">
      <c r="A386" s="12"/>
      <c r="B386" s="198"/>
      <c r="C386" s="199"/>
      <c r="D386" s="200" t="s">
        <v>71</v>
      </c>
      <c r="E386" s="212" t="s">
        <v>592</v>
      </c>
      <c r="F386" s="212" t="s">
        <v>593</v>
      </c>
      <c r="G386" s="199"/>
      <c r="H386" s="199"/>
      <c r="I386" s="202"/>
      <c r="J386" s="213">
        <f>BK386</f>
        <v>0</v>
      </c>
      <c r="K386" s="199"/>
      <c r="L386" s="204"/>
      <c r="M386" s="205"/>
      <c r="N386" s="206"/>
      <c r="O386" s="206"/>
      <c r="P386" s="207">
        <f>SUM(P387:P444)</f>
        <v>0</v>
      </c>
      <c r="Q386" s="206"/>
      <c r="R386" s="207">
        <f>SUM(R387:R444)</f>
        <v>0.66980149999999994</v>
      </c>
      <c r="S386" s="206"/>
      <c r="T386" s="208">
        <f>SUM(T387:T444)</f>
        <v>0.19499100000000003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09" t="s">
        <v>81</v>
      </c>
      <c r="AT386" s="210" t="s">
        <v>71</v>
      </c>
      <c r="AU386" s="210" t="s">
        <v>79</v>
      </c>
      <c r="AY386" s="209" t="s">
        <v>153</v>
      </c>
      <c r="BK386" s="211">
        <f>SUM(BK387:BK444)</f>
        <v>0</v>
      </c>
    </row>
    <row r="387" s="2" customFormat="1" ht="24.15" customHeight="1">
      <c r="A387" s="39"/>
      <c r="B387" s="40"/>
      <c r="C387" s="214" t="s">
        <v>594</v>
      </c>
      <c r="D387" s="214" t="s">
        <v>156</v>
      </c>
      <c r="E387" s="215" t="s">
        <v>595</v>
      </c>
      <c r="F387" s="216" t="s">
        <v>596</v>
      </c>
      <c r="G387" s="217" t="s">
        <v>159</v>
      </c>
      <c r="H387" s="218">
        <v>61.740000000000002</v>
      </c>
      <c r="I387" s="219"/>
      <c r="J387" s="220">
        <f>ROUND(I387*H387,2)</f>
        <v>0</v>
      </c>
      <c r="K387" s="216" t="s">
        <v>160</v>
      </c>
      <c r="L387" s="45"/>
      <c r="M387" s="221" t="s">
        <v>19</v>
      </c>
      <c r="N387" s="222" t="s">
        <v>43</v>
      </c>
      <c r="O387" s="85"/>
      <c r="P387" s="223">
        <f>O387*H387</f>
        <v>0</v>
      </c>
      <c r="Q387" s="223">
        <v>0</v>
      </c>
      <c r="R387" s="223">
        <f>Q387*H387</f>
        <v>0</v>
      </c>
      <c r="S387" s="223">
        <v>0.0030000000000000001</v>
      </c>
      <c r="T387" s="224">
        <f>S387*H387</f>
        <v>0.18522000000000002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5" t="s">
        <v>262</v>
      </c>
      <c r="AT387" s="225" t="s">
        <v>156</v>
      </c>
      <c r="AU387" s="225" t="s">
        <v>81</v>
      </c>
      <c r="AY387" s="18" t="s">
        <v>153</v>
      </c>
      <c r="BE387" s="226">
        <f>IF(N387="základní",J387,0)</f>
        <v>0</v>
      </c>
      <c r="BF387" s="226">
        <f>IF(N387="snížená",J387,0)</f>
        <v>0</v>
      </c>
      <c r="BG387" s="226">
        <f>IF(N387="zákl. přenesená",J387,0)</f>
        <v>0</v>
      </c>
      <c r="BH387" s="226">
        <f>IF(N387="sníž. přenesená",J387,0)</f>
        <v>0</v>
      </c>
      <c r="BI387" s="226">
        <f>IF(N387="nulová",J387,0)</f>
        <v>0</v>
      </c>
      <c r="BJ387" s="18" t="s">
        <v>79</v>
      </c>
      <c r="BK387" s="226">
        <f>ROUND(I387*H387,2)</f>
        <v>0</v>
      </c>
      <c r="BL387" s="18" t="s">
        <v>262</v>
      </c>
      <c r="BM387" s="225" t="s">
        <v>597</v>
      </c>
    </row>
    <row r="388" s="2" customFormat="1">
      <c r="A388" s="39"/>
      <c r="B388" s="40"/>
      <c r="C388" s="41"/>
      <c r="D388" s="227" t="s">
        <v>163</v>
      </c>
      <c r="E388" s="41"/>
      <c r="F388" s="228" t="s">
        <v>598</v>
      </c>
      <c r="G388" s="41"/>
      <c r="H388" s="41"/>
      <c r="I388" s="229"/>
      <c r="J388" s="41"/>
      <c r="K388" s="41"/>
      <c r="L388" s="45"/>
      <c r="M388" s="230"/>
      <c r="N388" s="231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163</v>
      </c>
      <c r="AU388" s="18" t="s">
        <v>81</v>
      </c>
    </row>
    <row r="389" s="2" customFormat="1">
      <c r="A389" s="39"/>
      <c r="B389" s="40"/>
      <c r="C389" s="41"/>
      <c r="D389" s="232" t="s">
        <v>165</v>
      </c>
      <c r="E389" s="41"/>
      <c r="F389" s="233" t="s">
        <v>599</v>
      </c>
      <c r="G389" s="41"/>
      <c r="H389" s="41"/>
      <c r="I389" s="229"/>
      <c r="J389" s="41"/>
      <c r="K389" s="41"/>
      <c r="L389" s="45"/>
      <c r="M389" s="230"/>
      <c r="N389" s="231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165</v>
      </c>
      <c r="AU389" s="18" t="s">
        <v>81</v>
      </c>
    </row>
    <row r="390" s="13" customFormat="1">
      <c r="A390" s="13"/>
      <c r="B390" s="234"/>
      <c r="C390" s="235"/>
      <c r="D390" s="227" t="s">
        <v>167</v>
      </c>
      <c r="E390" s="236" t="s">
        <v>19</v>
      </c>
      <c r="F390" s="237" t="s">
        <v>600</v>
      </c>
      <c r="G390" s="235"/>
      <c r="H390" s="238">
        <v>61.740000000000002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167</v>
      </c>
      <c r="AU390" s="244" t="s">
        <v>81</v>
      </c>
      <c r="AV390" s="13" t="s">
        <v>81</v>
      </c>
      <c r="AW390" s="13" t="s">
        <v>33</v>
      </c>
      <c r="AX390" s="13" t="s">
        <v>72</v>
      </c>
      <c r="AY390" s="244" t="s">
        <v>153</v>
      </c>
    </row>
    <row r="391" s="14" customFormat="1">
      <c r="A391" s="14"/>
      <c r="B391" s="245"/>
      <c r="C391" s="246"/>
      <c r="D391" s="227" t="s">
        <v>167</v>
      </c>
      <c r="E391" s="247" t="s">
        <v>19</v>
      </c>
      <c r="F391" s="248" t="s">
        <v>171</v>
      </c>
      <c r="G391" s="246"/>
      <c r="H391" s="249">
        <v>61.740000000000002</v>
      </c>
      <c r="I391" s="250"/>
      <c r="J391" s="246"/>
      <c r="K391" s="246"/>
      <c r="L391" s="251"/>
      <c r="M391" s="252"/>
      <c r="N391" s="253"/>
      <c r="O391" s="253"/>
      <c r="P391" s="253"/>
      <c r="Q391" s="253"/>
      <c r="R391" s="253"/>
      <c r="S391" s="253"/>
      <c r="T391" s="25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5" t="s">
        <v>167</v>
      </c>
      <c r="AU391" s="255" t="s">
        <v>81</v>
      </c>
      <c r="AV391" s="14" t="s">
        <v>161</v>
      </c>
      <c r="AW391" s="14" t="s">
        <v>33</v>
      </c>
      <c r="AX391" s="14" t="s">
        <v>79</v>
      </c>
      <c r="AY391" s="255" t="s">
        <v>153</v>
      </c>
    </row>
    <row r="392" s="2" customFormat="1" ht="21.75" customHeight="1">
      <c r="A392" s="39"/>
      <c r="B392" s="40"/>
      <c r="C392" s="214" t="s">
        <v>601</v>
      </c>
      <c r="D392" s="214" t="s">
        <v>156</v>
      </c>
      <c r="E392" s="215" t="s">
        <v>602</v>
      </c>
      <c r="F392" s="216" t="s">
        <v>603</v>
      </c>
      <c r="G392" s="217" t="s">
        <v>246</v>
      </c>
      <c r="H392" s="218">
        <v>32.57</v>
      </c>
      <c r="I392" s="219"/>
      <c r="J392" s="220">
        <f>ROUND(I392*H392,2)</f>
        <v>0</v>
      </c>
      <c r="K392" s="216" t="s">
        <v>160</v>
      </c>
      <c r="L392" s="45"/>
      <c r="M392" s="221" t="s">
        <v>19</v>
      </c>
      <c r="N392" s="222" t="s">
        <v>43</v>
      </c>
      <c r="O392" s="85"/>
      <c r="P392" s="223">
        <f>O392*H392</f>
        <v>0</v>
      </c>
      <c r="Q392" s="223">
        <v>0</v>
      </c>
      <c r="R392" s="223">
        <f>Q392*H392</f>
        <v>0</v>
      </c>
      <c r="S392" s="223">
        <v>0.00029999999999999997</v>
      </c>
      <c r="T392" s="224">
        <f>S392*H392</f>
        <v>0.0097709999999999984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5" t="s">
        <v>262</v>
      </c>
      <c r="AT392" s="225" t="s">
        <v>156</v>
      </c>
      <c r="AU392" s="225" t="s">
        <v>81</v>
      </c>
      <c r="AY392" s="18" t="s">
        <v>153</v>
      </c>
      <c r="BE392" s="226">
        <f>IF(N392="základní",J392,0)</f>
        <v>0</v>
      </c>
      <c r="BF392" s="226">
        <f>IF(N392="snížená",J392,0)</f>
        <v>0</v>
      </c>
      <c r="BG392" s="226">
        <f>IF(N392="zákl. přenesená",J392,0)</f>
        <v>0</v>
      </c>
      <c r="BH392" s="226">
        <f>IF(N392="sníž. přenesená",J392,0)</f>
        <v>0</v>
      </c>
      <c r="BI392" s="226">
        <f>IF(N392="nulová",J392,0)</f>
        <v>0</v>
      </c>
      <c r="BJ392" s="18" t="s">
        <v>79</v>
      </c>
      <c r="BK392" s="226">
        <f>ROUND(I392*H392,2)</f>
        <v>0</v>
      </c>
      <c r="BL392" s="18" t="s">
        <v>262</v>
      </c>
      <c r="BM392" s="225" t="s">
        <v>604</v>
      </c>
    </row>
    <row r="393" s="2" customFormat="1">
      <c r="A393" s="39"/>
      <c r="B393" s="40"/>
      <c r="C393" s="41"/>
      <c r="D393" s="227" t="s">
        <v>163</v>
      </c>
      <c r="E393" s="41"/>
      <c r="F393" s="228" t="s">
        <v>605</v>
      </c>
      <c r="G393" s="41"/>
      <c r="H393" s="41"/>
      <c r="I393" s="229"/>
      <c r="J393" s="41"/>
      <c r="K393" s="41"/>
      <c r="L393" s="45"/>
      <c r="M393" s="230"/>
      <c r="N393" s="231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163</v>
      </c>
      <c r="AU393" s="18" t="s">
        <v>81</v>
      </c>
    </row>
    <row r="394" s="2" customFormat="1">
      <c r="A394" s="39"/>
      <c r="B394" s="40"/>
      <c r="C394" s="41"/>
      <c r="D394" s="232" t="s">
        <v>165</v>
      </c>
      <c r="E394" s="41"/>
      <c r="F394" s="233" t="s">
        <v>606</v>
      </c>
      <c r="G394" s="41"/>
      <c r="H394" s="41"/>
      <c r="I394" s="229"/>
      <c r="J394" s="41"/>
      <c r="K394" s="41"/>
      <c r="L394" s="45"/>
      <c r="M394" s="230"/>
      <c r="N394" s="231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165</v>
      </c>
      <c r="AU394" s="18" t="s">
        <v>81</v>
      </c>
    </row>
    <row r="395" s="13" customFormat="1">
      <c r="A395" s="13"/>
      <c r="B395" s="234"/>
      <c r="C395" s="235"/>
      <c r="D395" s="227" t="s">
        <v>167</v>
      </c>
      <c r="E395" s="236" t="s">
        <v>19</v>
      </c>
      <c r="F395" s="237" t="s">
        <v>607</v>
      </c>
      <c r="G395" s="235"/>
      <c r="H395" s="238">
        <v>32.57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167</v>
      </c>
      <c r="AU395" s="244" t="s">
        <v>81</v>
      </c>
      <c r="AV395" s="13" t="s">
        <v>81</v>
      </c>
      <c r="AW395" s="13" t="s">
        <v>33</v>
      </c>
      <c r="AX395" s="13" t="s">
        <v>72</v>
      </c>
      <c r="AY395" s="244" t="s">
        <v>153</v>
      </c>
    </row>
    <row r="396" s="14" customFormat="1">
      <c r="A396" s="14"/>
      <c r="B396" s="245"/>
      <c r="C396" s="246"/>
      <c r="D396" s="227" t="s">
        <v>167</v>
      </c>
      <c r="E396" s="247" t="s">
        <v>19</v>
      </c>
      <c r="F396" s="248" t="s">
        <v>171</v>
      </c>
      <c r="G396" s="246"/>
      <c r="H396" s="249">
        <v>32.57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167</v>
      </c>
      <c r="AU396" s="255" t="s">
        <v>81</v>
      </c>
      <c r="AV396" s="14" t="s">
        <v>161</v>
      </c>
      <c r="AW396" s="14" t="s">
        <v>33</v>
      </c>
      <c r="AX396" s="14" t="s">
        <v>79</v>
      </c>
      <c r="AY396" s="255" t="s">
        <v>153</v>
      </c>
    </row>
    <row r="397" s="2" customFormat="1" ht="16.5" customHeight="1">
      <c r="A397" s="39"/>
      <c r="B397" s="40"/>
      <c r="C397" s="214" t="s">
        <v>608</v>
      </c>
      <c r="D397" s="214" t="s">
        <v>156</v>
      </c>
      <c r="E397" s="215" t="s">
        <v>609</v>
      </c>
      <c r="F397" s="216" t="s">
        <v>610</v>
      </c>
      <c r="G397" s="217" t="s">
        <v>159</v>
      </c>
      <c r="H397" s="218">
        <v>61.740000000000002</v>
      </c>
      <c r="I397" s="219"/>
      <c r="J397" s="220">
        <f>ROUND(I397*H397,2)</f>
        <v>0</v>
      </c>
      <c r="K397" s="216" t="s">
        <v>160</v>
      </c>
      <c r="L397" s="45"/>
      <c r="M397" s="221" t="s">
        <v>19</v>
      </c>
      <c r="N397" s="222" t="s">
        <v>43</v>
      </c>
      <c r="O397" s="85"/>
      <c r="P397" s="223">
        <f>O397*H397</f>
        <v>0</v>
      </c>
      <c r="Q397" s="223">
        <v>0</v>
      </c>
      <c r="R397" s="223">
        <f>Q397*H397</f>
        <v>0</v>
      </c>
      <c r="S397" s="223">
        <v>0</v>
      </c>
      <c r="T397" s="224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25" t="s">
        <v>262</v>
      </c>
      <c r="AT397" s="225" t="s">
        <v>156</v>
      </c>
      <c r="AU397" s="225" t="s">
        <v>81</v>
      </c>
      <c r="AY397" s="18" t="s">
        <v>153</v>
      </c>
      <c r="BE397" s="226">
        <f>IF(N397="základní",J397,0)</f>
        <v>0</v>
      </c>
      <c r="BF397" s="226">
        <f>IF(N397="snížená",J397,0)</f>
        <v>0</v>
      </c>
      <c r="BG397" s="226">
        <f>IF(N397="zákl. přenesená",J397,0)</f>
        <v>0</v>
      </c>
      <c r="BH397" s="226">
        <f>IF(N397="sníž. přenesená",J397,0)</f>
        <v>0</v>
      </c>
      <c r="BI397" s="226">
        <f>IF(N397="nulová",J397,0)</f>
        <v>0</v>
      </c>
      <c r="BJ397" s="18" t="s">
        <v>79</v>
      </c>
      <c r="BK397" s="226">
        <f>ROUND(I397*H397,2)</f>
        <v>0</v>
      </c>
      <c r="BL397" s="18" t="s">
        <v>262</v>
      </c>
      <c r="BM397" s="225" t="s">
        <v>611</v>
      </c>
    </row>
    <row r="398" s="2" customFormat="1">
      <c r="A398" s="39"/>
      <c r="B398" s="40"/>
      <c r="C398" s="41"/>
      <c r="D398" s="227" t="s">
        <v>163</v>
      </c>
      <c r="E398" s="41"/>
      <c r="F398" s="228" t="s">
        <v>612</v>
      </c>
      <c r="G398" s="41"/>
      <c r="H398" s="41"/>
      <c r="I398" s="229"/>
      <c r="J398" s="41"/>
      <c r="K398" s="41"/>
      <c r="L398" s="45"/>
      <c r="M398" s="230"/>
      <c r="N398" s="231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163</v>
      </c>
      <c r="AU398" s="18" t="s">
        <v>81</v>
      </c>
    </row>
    <row r="399" s="2" customFormat="1">
      <c r="A399" s="39"/>
      <c r="B399" s="40"/>
      <c r="C399" s="41"/>
      <c r="D399" s="232" t="s">
        <v>165</v>
      </c>
      <c r="E399" s="41"/>
      <c r="F399" s="233" t="s">
        <v>613</v>
      </c>
      <c r="G399" s="41"/>
      <c r="H399" s="41"/>
      <c r="I399" s="229"/>
      <c r="J399" s="41"/>
      <c r="K399" s="41"/>
      <c r="L399" s="45"/>
      <c r="M399" s="230"/>
      <c r="N399" s="231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165</v>
      </c>
      <c r="AU399" s="18" t="s">
        <v>81</v>
      </c>
    </row>
    <row r="400" s="13" customFormat="1">
      <c r="A400" s="13"/>
      <c r="B400" s="234"/>
      <c r="C400" s="235"/>
      <c r="D400" s="227" t="s">
        <v>167</v>
      </c>
      <c r="E400" s="236" t="s">
        <v>19</v>
      </c>
      <c r="F400" s="237" t="s">
        <v>600</v>
      </c>
      <c r="G400" s="235"/>
      <c r="H400" s="238">
        <v>61.740000000000002</v>
      </c>
      <c r="I400" s="239"/>
      <c r="J400" s="235"/>
      <c r="K400" s="235"/>
      <c r="L400" s="240"/>
      <c r="M400" s="241"/>
      <c r="N400" s="242"/>
      <c r="O400" s="242"/>
      <c r="P400" s="242"/>
      <c r="Q400" s="242"/>
      <c r="R400" s="242"/>
      <c r="S400" s="242"/>
      <c r="T400" s="24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4" t="s">
        <v>167</v>
      </c>
      <c r="AU400" s="244" t="s">
        <v>81</v>
      </c>
      <c r="AV400" s="13" t="s">
        <v>81</v>
      </c>
      <c r="AW400" s="13" t="s">
        <v>33</v>
      </c>
      <c r="AX400" s="13" t="s">
        <v>72</v>
      </c>
      <c r="AY400" s="244" t="s">
        <v>153</v>
      </c>
    </row>
    <row r="401" s="14" customFormat="1">
      <c r="A401" s="14"/>
      <c r="B401" s="245"/>
      <c r="C401" s="246"/>
      <c r="D401" s="227" t="s">
        <v>167</v>
      </c>
      <c r="E401" s="247" t="s">
        <v>19</v>
      </c>
      <c r="F401" s="248" t="s">
        <v>171</v>
      </c>
      <c r="G401" s="246"/>
      <c r="H401" s="249">
        <v>61.740000000000002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5" t="s">
        <v>167</v>
      </c>
      <c r="AU401" s="255" t="s">
        <v>81</v>
      </c>
      <c r="AV401" s="14" t="s">
        <v>161</v>
      </c>
      <c r="AW401" s="14" t="s">
        <v>33</v>
      </c>
      <c r="AX401" s="14" t="s">
        <v>79</v>
      </c>
      <c r="AY401" s="255" t="s">
        <v>153</v>
      </c>
    </row>
    <row r="402" s="2" customFormat="1" ht="24.15" customHeight="1">
      <c r="A402" s="39"/>
      <c r="B402" s="40"/>
      <c r="C402" s="214" t="s">
        <v>614</v>
      </c>
      <c r="D402" s="214" t="s">
        <v>156</v>
      </c>
      <c r="E402" s="215" t="s">
        <v>615</v>
      </c>
      <c r="F402" s="216" t="s">
        <v>616</v>
      </c>
      <c r="G402" s="217" t="s">
        <v>159</v>
      </c>
      <c r="H402" s="218">
        <v>61.740000000000002</v>
      </c>
      <c r="I402" s="219"/>
      <c r="J402" s="220">
        <f>ROUND(I402*H402,2)</f>
        <v>0</v>
      </c>
      <c r="K402" s="216" t="s">
        <v>160</v>
      </c>
      <c r="L402" s="45"/>
      <c r="M402" s="221" t="s">
        <v>19</v>
      </c>
      <c r="N402" s="222" t="s">
        <v>43</v>
      </c>
      <c r="O402" s="85"/>
      <c r="P402" s="223">
        <f>O402*H402</f>
        <v>0</v>
      </c>
      <c r="Q402" s="223">
        <v>0.00020000000000000001</v>
      </c>
      <c r="R402" s="223">
        <f>Q402*H402</f>
        <v>0.012348000000000001</v>
      </c>
      <c r="S402" s="223">
        <v>0</v>
      </c>
      <c r="T402" s="224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5" t="s">
        <v>262</v>
      </c>
      <c r="AT402" s="225" t="s">
        <v>156</v>
      </c>
      <c r="AU402" s="225" t="s">
        <v>81</v>
      </c>
      <c r="AY402" s="18" t="s">
        <v>153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8" t="s">
        <v>79</v>
      </c>
      <c r="BK402" s="226">
        <f>ROUND(I402*H402,2)</f>
        <v>0</v>
      </c>
      <c r="BL402" s="18" t="s">
        <v>262</v>
      </c>
      <c r="BM402" s="225" t="s">
        <v>617</v>
      </c>
    </row>
    <row r="403" s="2" customFormat="1">
      <c r="A403" s="39"/>
      <c r="B403" s="40"/>
      <c r="C403" s="41"/>
      <c r="D403" s="227" t="s">
        <v>163</v>
      </c>
      <c r="E403" s="41"/>
      <c r="F403" s="228" t="s">
        <v>618</v>
      </c>
      <c r="G403" s="41"/>
      <c r="H403" s="41"/>
      <c r="I403" s="229"/>
      <c r="J403" s="41"/>
      <c r="K403" s="41"/>
      <c r="L403" s="45"/>
      <c r="M403" s="230"/>
      <c r="N403" s="231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163</v>
      </c>
      <c r="AU403" s="18" t="s">
        <v>81</v>
      </c>
    </row>
    <row r="404" s="2" customFormat="1">
      <c r="A404" s="39"/>
      <c r="B404" s="40"/>
      <c r="C404" s="41"/>
      <c r="D404" s="232" t="s">
        <v>165</v>
      </c>
      <c r="E404" s="41"/>
      <c r="F404" s="233" t="s">
        <v>619</v>
      </c>
      <c r="G404" s="41"/>
      <c r="H404" s="41"/>
      <c r="I404" s="229"/>
      <c r="J404" s="41"/>
      <c r="K404" s="41"/>
      <c r="L404" s="45"/>
      <c r="M404" s="230"/>
      <c r="N404" s="231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165</v>
      </c>
      <c r="AU404" s="18" t="s">
        <v>81</v>
      </c>
    </row>
    <row r="405" s="13" customFormat="1">
      <c r="A405" s="13"/>
      <c r="B405" s="234"/>
      <c r="C405" s="235"/>
      <c r="D405" s="227" t="s">
        <v>167</v>
      </c>
      <c r="E405" s="236" t="s">
        <v>19</v>
      </c>
      <c r="F405" s="237" t="s">
        <v>600</v>
      </c>
      <c r="G405" s="235"/>
      <c r="H405" s="238">
        <v>61.740000000000002</v>
      </c>
      <c r="I405" s="239"/>
      <c r="J405" s="235"/>
      <c r="K405" s="235"/>
      <c r="L405" s="240"/>
      <c r="M405" s="241"/>
      <c r="N405" s="242"/>
      <c r="O405" s="242"/>
      <c r="P405" s="242"/>
      <c r="Q405" s="242"/>
      <c r="R405" s="242"/>
      <c r="S405" s="242"/>
      <c r="T405" s="24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4" t="s">
        <v>167</v>
      </c>
      <c r="AU405" s="244" t="s">
        <v>81</v>
      </c>
      <c r="AV405" s="13" t="s">
        <v>81</v>
      </c>
      <c r="AW405" s="13" t="s">
        <v>33</v>
      </c>
      <c r="AX405" s="13" t="s">
        <v>72</v>
      </c>
      <c r="AY405" s="244" t="s">
        <v>153</v>
      </c>
    </row>
    <row r="406" s="14" customFormat="1">
      <c r="A406" s="14"/>
      <c r="B406" s="245"/>
      <c r="C406" s="246"/>
      <c r="D406" s="227" t="s">
        <v>167</v>
      </c>
      <c r="E406" s="247" t="s">
        <v>19</v>
      </c>
      <c r="F406" s="248" t="s">
        <v>171</v>
      </c>
      <c r="G406" s="246"/>
      <c r="H406" s="249">
        <v>61.740000000000002</v>
      </c>
      <c r="I406" s="250"/>
      <c r="J406" s="246"/>
      <c r="K406" s="246"/>
      <c r="L406" s="251"/>
      <c r="M406" s="252"/>
      <c r="N406" s="253"/>
      <c r="O406" s="253"/>
      <c r="P406" s="253"/>
      <c r="Q406" s="253"/>
      <c r="R406" s="253"/>
      <c r="S406" s="253"/>
      <c r="T406" s="25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5" t="s">
        <v>167</v>
      </c>
      <c r="AU406" s="255" t="s">
        <v>81</v>
      </c>
      <c r="AV406" s="14" t="s">
        <v>161</v>
      </c>
      <c r="AW406" s="14" t="s">
        <v>33</v>
      </c>
      <c r="AX406" s="14" t="s">
        <v>79</v>
      </c>
      <c r="AY406" s="255" t="s">
        <v>153</v>
      </c>
    </row>
    <row r="407" s="2" customFormat="1" ht="33" customHeight="1">
      <c r="A407" s="39"/>
      <c r="B407" s="40"/>
      <c r="C407" s="214" t="s">
        <v>620</v>
      </c>
      <c r="D407" s="214" t="s">
        <v>156</v>
      </c>
      <c r="E407" s="215" t="s">
        <v>621</v>
      </c>
      <c r="F407" s="216" t="s">
        <v>622</v>
      </c>
      <c r="G407" s="217" t="s">
        <v>159</v>
      </c>
      <c r="H407" s="218">
        <v>61.740000000000002</v>
      </c>
      <c r="I407" s="219"/>
      <c r="J407" s="220">
        <f>ROUND(I407*H407,2)</f>
        <v>0</v>
      </c>
      <c r="K407" s="216" t="s">
        <v>160</v>
      </c>
      <c r="L407" s="45"/>
      <c r="M407" s="221" t="s">
        <v>19</v>
      </c>
      <c r="N407" s="222" t="s">
        <v>43</v>
      </c>
      <c r="O407" s="85"/>
      <c r="P407" s="223">
        <f>O407*H407</f>
        <v>0</v>
      </c>
      <c r="Q407" s="223">
        <v>0.0074999999999999997</v>
      </c>
      <c r="R407" s="223">
        <f>Q407*H407</f>
        <v>0.46305000000000002</v>
      </c>
      <c r="S407" s="223">
        <v>0</v>
      </c>
      <c r="T407" s="224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5" t="s">
        <v>262</v>
      </c>
      <c r="AT407" s="225" t="s">
        <v>156</v>
      </c>
      <c r="AU407" s="225" t="s">
        <v>81</v>
      </c>
      <c r="AY407" s="18" t="s">
        <v>153</v>
      </c>
      <c r="BE407" s="226">
        <f>IF(N407="základní",J407,0)</f>
        <v>0</v>
      </c>
      <c r="BF407" s="226">
        <f>IF(N407="snížená",J407,0)</f>
        <v>0</v>
      </c>
      <c r="BG407" s="226">
        <f>IF(N407="zákl. přenesená",J407,0)</f>
        <v>0</v>
      </c>
      <c r="BH407" s="226">
        <f>IF(N407="sníž. přenesená",J407,0)</f>
        <v>0</v>
      </c>
      <c r="BI407" s="226">
        <f>IF(N407="nulová",J407,0)</f>
        <v>0</v>
      </c>
      <c r="BJ407" s="18" t="s">
        <v>79</v>
      </c>
      <c r="BK407" s="226">
        <f>ROUND(I407*H407,2)</f>
        <v>0</v>
      </c>
      <c r="BL407" s="18" t="s">
        <v>262</v>
      </c>
      <c r="BM407" s="225" t="s">
        <v>623</v>
      </c>
    </row>
    <row r="408" s="2" customFormat="1">
      <c r="A408" s="39"/>
      <c r="B408" s="40"/>
      <c r="C408" s="41"/>
      <c r="D408" s="227" t="s">
        <v>163</v>
      </c>
      <c r="E408" s="41"/>
      <c r="F408" s="228" t="s">
        <v>624</v>
      </c>
      <c r="G408" s="41"/>
      <c r="H408" s="41"/>
      <c r="I408" s="229"/>
      <c r="J408" s="41"/>
      <c r="K408" s="41"/>
      <c r="L408" s="45"/>
      <c r="M408" s="230"/>
      <c r="N408" s="231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163</v>
      </c>
      <c r="AU408" s="18" t="s">
        <v>81</v>
      </c>
    </row>
    <row r="409" s="2" customFormat="1">
      <c r="A409" s="39"/>
      <c r="B409" s="40"/>
      <c r="C409" s="41"/>
      <c r="D409" s="232" t="s">
        <v>165</v>
      </c>
      <c r="E409" s="41"/>
      <c r="F409" s="233" t="s">
        <v>625</v>
      </c>
      <c r="G409" s="41"/>
      <c r="H409" s="41"/>
      <c r="I409" s="229"/>
      <c r="J409" s="41"/>
      <c r="K409" s="41"/>
      <c r="L409" s="45"/>
      <c r="M409" s="230"/>
      <c r="N409" s="231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165</v>
      </c>
      <c r="AU409" s="18" t="s">
        <v>81</v>
      </c>
    </row>
    <row r="410" s="13" customFormat="1">
      <c r="A410" s="13"/>
      <c r="B410" s="234"/>
      <c r="C410" s="235"/>
      <c r="D410" s="227" t="s">
        <v>167</v>
      </c>
      <c r="E410" s="236" t="s">
        <v>19</v>
      </c>
      <c r="F410" s="237" t="s">
        <v>600</v>
      </c>
      <c r="G410" s="235"/>
      <c r="H410" s="238">
        <v>61.740000000000002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167</v>
      </c>
      <c r="AU410" s="244" t="s">
        <v>81</v>
      </c>
      <c r="AV410" s="13" t="s">
        <v>81</v>
      </c>
      <c r="AW410" s="13" t="s">
        <v>33</v>
      </c>
      <c r="AX410" s="13" t="s">
        <v>72</v>
      </c>
      <c r="AY410" s="244" t="s">
        <v>153</v>
      </c>
    </row>
    <row r="411" s="14" customFormat="1">
      <c r="A411" s="14"/>
      <c r="B411" s="245"/>
      <c r="C411" s="246"/>
      <c r="D411" s="227" t="s">
        <v>167</v>
      </c>
      <c r="E411" s="247" t="s">
        <v>19</v>
      </c>
      <c r="F411" s="248" t="s">
        <v>171</v>
      </c>
      <c r="G411" s="246"/>
      <c r="H411" s="249">
        <v>61.740000000000002</v>
      </c>
      <c r="I411" s="250"/>
      <c r="J411" s="246"/>
      <c r="K411" s="246"/>
      <c r="L411" s="251"/>
      <c r="M411" s="252"/>
      <c r="N411" s="253"/>
      <c r="O411" s="253"/>
      <c r="P411" s="253"/>
      <c r="Q411" s="253"/>
      <c r="R411" s="253"/>
      <c r="S411" s="253"/>
      <c r="T411" s="25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5" t="s">
        <v>167</v>
      </c>
      <c r="AU411" s="255" t="s">
        <v>81</v>
      </c>
      <c r="AV411" s="14" t="s">
        <v>161</v>
      </c>
      <c r="AW411" s="14" t="s">
        <v>33</v>
      </c>
      <c r="AX411" s="14" t="s">
        <v>79</v>
      </c>
      <c r="AY411" s="255" t="s">
        <v>153</v>
      </c>
    </row>
    <row r="412" s="2" customFormat="1" ht="16.5" customHeight="1">
      <c r="A412" s="39"/>
      <c r="B412" s="40"/>
      <c r="C412" s="214" t="s">
        <v>626</v>
      </c>
      <c r="D412" s="214" t="s">
        <v>156</v>
      </c>
      <c r="E412" s="215" t="s">
        <v>627</v>
      </c>
      <c r="F412" s="216" t="s">
        <v>628</v>
      </c>
      <c r="G412" s="217" t="s">
        <v>159</v>
      </c>
      <c r="H412" s="218">
        <v>61.740000000000002</v>
      </c>
      <c r="I412" s="219"/>
      <c r="J412" s="220">
        <f>ROUND(I412*H412,2)</f>
        <v>0</v>
      </c>
      <c r="K412" s="216" t="s">
        <v>160</v>
      </c>
      <c r="L412" s="45"/>
      <c r="M412" s="221" t="s">
        <v>19</v>
      </c>
      <c r="N412" s="222" t="s">
        <v>43</v>
      </c>
      <c r="O412" s="85"/>
      <c r="P412" s="223">
        <f>O412*H412</f>
        <v>0</v>
      </c>
      <c r="Q412" s="223">
        <v>0.00029999999999999997</v>
      </c>
      <c r="R412" s="223">
        <f>Q412*H412</f>
        <v>0.018522</v>
      </c>
      <c r="S412" s="223">
        <v>0</v>
      </c>
      <c r="T412" s="224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25" t="s">
        <v>262</v>
      </c>
      <c r="AT412" s="225" t="s">
        <v>156</v>
      </c>
      <c r="AU412" s="225" t="s">
        <v>81</v>
      </c>
      <c r="AY412" s="18" t="s">
        <v>153</v>
      </c>
      <c r="BE412" s="226">
        <f>IF(N412="základní",J412,0)</f>
        <v>0</v>
      </c>
      <c r="BF412" s="226">
        <f>IF(N412="snížená",J412,0)</f>
        <v>0</v>
      </c>
      <c r="BG412" s="226">
        <f>IF(N412="zákl. přenesená",J412,0)</f>
        <v>0</v>
      </c>
      <c r="BH412" s="226">
        <f>IF(N412="sníž. přenesená",J412,0)</f>
        <v>0</v>
      </c>
      <c r="BI412" s="226">
        <f>IF(N412="nulová",J412,0)</f>
        <v>0</v>
      </c>
      <c r="BJ412" s="18" t="s">
        <v>79</v>
      </c>
      <c r="BK412" s="226">
        <f>ROUND(I412*H412,2)</f>
        <v>0</v>
      </c>
      <c r="BL412" s="18" t="s">
        <v>262</v>
      </c>
      <c r="BM412" s="225" t="s">
        <v>629</v>
      </c>
    </row>
    <row r="413" s="2" customFormat="1">
      <c r="A413" s="39"/>
      <c r="B413" s="40"/>
      <c r="C413" s="41"/>
      <c r="D413" s="227" t="s">
        <v>163</v>
      </c>
      <c r="E413" s="41"/>
      <c r="F413" s="228" t="s">
        <v>630</v>
      </c>
      <c r="G413" s="41"/>
      <c r="H413" s="41"/>
      <c r="I413" s="229"/>
      <c r="J413" s="41"/>
      <c r="K413" s="41"/>
      <c r="L413" s="45"/>
      <c r="M413" s="230"/>
      <c r="N413" s="231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163</v>
      </c>
      <c r="AU413" s="18" t="s">
        <v>81</v>
      </c>
    </row>
    <row r="414" s="2" customFormat="1">
      <c r="A414" s="39"/>
      <c r="B414" s="40"/>
      <c r="C414" s="41"/>
      <c r="D414" s="232" t="s">
        <v>165</v>
      </c>
      <c r="E414" s="41"/>
      <c r="F414" s="233" t="s">
        <v>631</v>
      </c>
      <c r="G414" s="41"/>
      <c r="H414" s="41"/>
      <c r="I414" s="229"/>
      <c r="J414" s="41"/>
      <c r="K414" s="41"/>
      <c r="L414" s="45"/>
      <c r="M414" s="230"/>
      <c r="N414" s="231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165</v>
      </c>
      <c r="AU414" s="18" t="s">
        <v>81</v>
      </c>
    </row>
    <row r="415" s="13" customFormat="1">
      <c r="A415" s="13"/>
      <c r="B415" s="234"/>
      <c r="C415" s="235"/>
      <c r="D415" s="227" t="s">
        <v>167</v>
      </c>
      <c r="E415" s="236" t="s">
        <v>19</v>
      </c>
      <c r="F415" s="237" t="s">
        <v>600</v>
      </c>
      <c r="G415" s="235"/>
      <c r="H415" s="238">
        <v>61.740000000000002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167</v>
      </c>
      <c r="AU415" s="244" t="s">
        <v>81</v>
      </c>
      <c r="AV415" s="13" t="s">
        <v>81</v>
      </c>
      <c r="AW415" s="13" t="s">
        <v>33</v>
      </c>
      <c r="AX415" s="13" t="s">
        <v>72</v>
      </c>
      <c r="AY415" s="244" t="s">
        <v>153</v>
      </c>
    </row>
    <row r="416" s="14" customFormat="1">
      <c r="A416" s="14"/>
      <c r="B416" s="245"/>
      <c r="C416" s="246"/>
      <c r="D416" s="227" t="s">
        <v>167</v>
      </c>
      <c r="E416" s="247" t="s">
        <v>19</v>
      </c>
      <c r="F416" s="248" t="s">
        <v>171</v>
      </c>
      <c r="G416" s="246"/>
      <c r="H416" s="249">
        <v>61.740000000000002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167</v>
      </c>
      <c r="AU416" s="255" t="s">
        <v>81</v>
      </c>
      <c r="AV416" s="14" t="s">
        <v>161</v>
      </c>
      <c r="AW416" s="14" t="s">
        <v>33</v>
      </c>
      <c r="AX416" s="14" t="s">
        <v>79</v>
      </c>
      <c r="AY416" s="255" t="s">
        <v>153</v>
      </c>
    </row>
    <row r="417" s="2" customFormat="1" ht="37.8" customHeight="1">
      <c r="A417" s="39"/>
      <c r="B417" s="40"/>
      <c r="C417" s="257" t="s">
        <v>632</v>
      </c>
      <c r="D417" s="257" t="s">
        <v>370</v>
      </c>
      <c r="E417" s="258" t="s">
        <v>633</v>
      </c>
      <c r="F417" s="259" t="s">
        <v>634</v>
      </c>
      <c r="G417" s="260" t="s">
        <v>159</v>
      </c>
      <c r="H417" s="261">
        <v>67.914000000000001</v>
      </c>
      <c r="I417" s="262"/>
      <c r="J417" s="263">
        <f>ROUND(I417*H417,2)</f>
        <v>0</v>
      </c>
      <c r="K417" s="259" t="s">
        <v>160</v>
      </c>
      <c r="L417" s="264"/>
      <c r="M417" s="265" t="s">
        <v>19</v>
      </c>
      <c r="N417" s="266" t="s">
        <v>43</v>
      </c>
      <c r="O417" s="85"/>
      <c r="P417" s="223">
        <f>O417*H417</f>
        <v>0</v>
      </c>
      <c r="Q417" s="223">
        <v>0.0023999999999999998</v>
      </c>
      <c r="R417" s="223">
        <f>Q417*H417</f>
        <v>0.16299359999999999</v>
      </c>
      <c r="S417" s="223">
        <v>0</v>
      </c>
      <c r="T417" s="224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5" t="s">
        <v>369</v>
      </c>
      <c r="AT417" s="225" t="s">
        <v>370</v>
      </c>
      <c r="AU417" s="225" t="s">
        <v>81</v>
      </c>
      <c r="AY417" s="18" t="s">
        <v>153</v>
      </c>
      <c r="BE417" s="226">
        <f>IF(N417="základní",J417,0)</f>
        <v>0</v>
      </c>
      <c r="BF417" s="226">
        <f>IF(N417="snížená",J417,0)</f>
        <v>0</v>
      </c>
      <c r="BG417" s="226">
        <f>IF(N417="zákl. přenesená",J417,0)</f>
        <v>0</v>
      </c>
      <c r="BH417" s="226">
        <f>IF(N417="sníž. přenesená",J417,0)</f>
        <v>0</v>
      </c>
      <c r="BI417" s="226">
        <f>IF(N417="nulová",J417,0)</f>
        <v>0</v>
      </c>
      <c r="BJ417" s="18" t="s">
        <v>79</v>
      </c>
      <c r="BK417" s="226">
        <f>ROUND(I417*H417,2)</f>
        <v>0</v>
      </c>
      <c r="BL417" s="18" t="s">
        <v>262</v>
      </c>
      <c r="BM417" s="225" t="s">
        <v>635</v>
      </c>
    </row>
    <row r="418" s="2" customFormat="1">
      <c r="A418" s="39"/>
      <c r="B418" s="40"/>
      <c r="C418" s="41"/>
      <c r="D418" s="227" t="s">
        <v>163</v>
      </c>
      <c r="E418" s="41"/>
      <c r="F418" s="228" t="s">
        <v>634</v>
      </c>
      <c r="G418" s="41"/>
      <c r="H418" s="41"/>
      <c r="I418" s="229"/>
      <c r="J418" s="41"/>
      <c r="K418" s="41"/>
      <c r="L418" s="45"/>
      <c r="M418" s="230"/>
      <c r="N418" s="231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163</v>
      </c>
      <c r="AU418" s="18" t="s">
        <v>81</v>
      </c>
    </row>
    <row r="419" s="13" customFormat="1">
      <c r="A419" s="13"/>
      <c r="B419" s="234"/>
      <c r="C419" s="235"/>
      <c r="D419" s="227" t="s">
        <v>167</v>
      </c>
      <c r="E419" s="236" t="s">
        <v>19</v>
      </c>
      <c r="F419" s="237" t="s">
        <v>600</v>
      </c>
      <c r="G419" s="235"/>
      <c r="H419" s="238">
        <v>61.740000000000002</v>
      </c>
      <c r="I419" s="239"/>
      <c r="J419" s="235"/>
      <c r="K419" s="235"/>
      <c r="L419" s="240"/>
      <c r="M419" s="241"/>
      <c r="N419" s="242"/>
      <c r="O419" s="242"/>
      <c r="P419" s="242"/>
      <c r="Q419" s="242"/>
      <c r="R419" s="242"/>
      <c r="S419" s="242"/>
      <c r="T419" s="24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4" t="s">
        <v>167</v>
      </c>
      <c r="AU419" s="244" t="s">
        <v>81</v>
      </c>
      <c r="AV419" s="13" t="s">
        <v>81</v>
      </c>
      <c r="AW419" s="13" t="s">
        <v>33</v>
      </c>
      <c r="AX419" s="13" t="s">
        <v>72</v>
      </c>
      <c r="AY419" s="244" t="s">
        <v>153</v>
      </c>
    </row>
    <row r="420" s="14" customFormat="1">
      <c r="A420" s="14"/>
      <c r="B420" s="245"/>
      <c r="C420" s="246"/>
      <c r="D420" s="227" t="s">
        <v>167</v>
      </c>
      <c r="E420" s="247" t="s">
        <v>19</v>
      </c>
      <c r="F420" s="248" t="s">
        <v>171</v>
      </c>
      <c r="G420" s="246"/>
      <c r="H420" s="249">
        <v>61.740000000000002</v>
      </c>
      <c r="I420" s="250"/>
      <c r="J420" s="246"/>
      <c r="K420" s="246"/>
      <c r="L420" s="251"/>
      <c r="M420" s="252"/>
      <c r="N420" s="253"/>
      <c r="O420" s="253"/>
      <c r="P420" s="253"/>
      <c r="Q420" s="253"/>
      <c r="R420" s="253"/>
      <c r="S420" s="253"/>
      <c r="T420" s="25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5" t="s">
        <v>167</v>
      </c>
      <c r="AU420" s="255" t="s">
        <v>81</v>
      </c>
      <c r="AV420" s="14" t="s">
        <v>161</v>
      </c>
      <c r="AW420" s="14" t="s">
        <v>33</v>
      </c>
      <c r="AX420" s="14" t="s">
        <v>72</v>
      </c>
      <c r="AY420" s="255" t="s">
        <v>153</v>
      </c>
    </row>
    <row r="421" s="13" customFormat="1">
      <c r="A421" s="13"/>
      <c r="B421" s="234"/>
      <c r="C421" s="235"/>
      <c r="D421" s="227" t="s">
        <v>167</v>
      </c>
      <c r="E421" s="236" t="s">
        <v>19</v>
      </c>
      <c r="F421" s="237" t="s">
        <v>636</v>
      </c>
      <c r="G421" s="235"/>
      <c r="H421" s="238">
        <v>67.914000000000001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4" t="s">
        <v>167</v>
      </c>
      <c r="AU421" s="244" t="s">
        <v>81</v>
      </c>
      <c r="AV421" s="13" t="s">
        <v>81</v>
      </c>
      <c r="AW421" s="13" t="s">
        <v>33</v>
      </c>
      <c r="AX421" s="13" t="s">
        <v>79</v>
      </c>
      <c r="AY421" s="244" t="s">
        <v>153</v>
      </c>
    </row>
    <row r="422" s="2" customFormat="1" ht="24.15" customHeight="1">
      <c r="A422" s="39"/>
      <c r="B422" s="40"/>
      <c r="C422" s="214" t="s">
        <v>637</v>
      </c>
      <c r="D422" s="214" t="s">
        <v>156</v>
      </c>
      <c r="E422" s="215" t="s">
        <v>638</v>
      </c>
      <c r="F422" s="216" t="s">
        <v>639</v>
      </c>
      <c r="G422" s="217" t="s">
        <v>246</v>
      </c>
      <c r="H422" s="218">
        <v>38.670000000000002</v>
      </c>
      <c r="I422" s="219"/>
      <c r="J422" s="220">
        <f>ROUND(I422*H422,2)</f>
        <v>0</v>
      </c>
      <c r="K422" s="216" t="s">
        <v>160</v>
      </c>
      <c r="L422" s="45"/>
      <c r="M422" s="221" t="s">
        <v>19</v>
      </c>
      <c r="N422" s="222" t="s">
        <v>43</v>
      </c>
      <c r="O422" s="85"/>
      <c r="P422" s="223">
        <f>O422*H422</f>
        <v>0</v>
      </c>
      <c r="Q422" s="223">
        <v>0</v>
      </c>
      <c r="R422" s="223">
        <f>Q422*H422</f>
        <v>0</v>
      </c>
      <c r="S422" s="223">
        <v>0</v>
      </c>
      <c r="T422" s="224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25" t="s">
        <v>262</v>
      </c>
      <c r="AT422" s="225" t="s">
        <v>156</v>
      </c>
      <c r="AU422" s="225" t="s">
        <v>81</v>
      </c>
      <c r="AY422" s="18" t="s">
        <v>153</v>
      </c>
      <c r="BE422" s="226">
        <f>IF(N422="základní",J422,0)</f>
        <v>0</v>
      </c>
      <c r="BF422" s="226">
        <f>IF(N422="snížená",J422,0)</f>
        <v>0</v>
      </c>
      <c r="BG422" s="226">
        <f>IF(N422="zákl. přenesená",J422,0)</f>
        <v>0</v>
      </c>
      <c r="BH422" s="226">
        <f>IF(N422="sníž. přenesená",J422,0)</f>
        <v>0</v>
      </c>
      <c r="BI422" s="226">
        <f>IF(N422="nulová",J422,0)</f>
        <v>0</v>
      </c>
      <c r="BJ422" s="18" t="s">
        <v>79</v>
      </c>
      <c r="BK422" s="226">
        <f>ROUND(I422*H422,2)</f>
        <v>0</v>
      </c>
      <c r="BL422" s="18" t="s">
        <v>262</v>
      </c>
      <c r="BM422" s="225" t="s">
        <v>640</v>
      </c>
    </row>
    <row r="423" s="2" customFormat="1">
      <c r="A423" s="39"/>
      <c r="B423" s="40"/>
      <c r="C423" s="41"/>
      <c r="D423" s="227" t="s">
        <v>163</v>
      </c>
      <c r="E423" s="41"/>
      <c r="F423" s="228" t="s">
        <v>641</v>
      </c>
      <c r="G423" s="41"/>
      <c r="H423" s="41"/>
      <c r="I423" s="229"/>
      <c r="J423" s="41"/>
      <c r="K423" s="41"/>
      <c r="L423" s="45"/>
      <c r="M423" s="230"/>
      <c r="N423" s="231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163</v>
      </c>
      <c r="AU423" s="18" t="s">
        <v>81</v>
      </c>
    </row>
    <row r="424" s="2" customFormat="1">
      <c r="A424" s="39"/>
      <c r="B424" s="40"/>
      <c r="C424" s="41"/>
      <c r="D424" s="232" t="s">
        <v>165</v>
      </c>
      <c r="E424" s="41"/>
      <c r="F424" s="233" t="s">
        <v>642</v>
      </c>
      <c r="G424" s="41"/>
      <c r="H424" s="41"/>
      <c r="I424" s="229"/>
      <c r="J424" s="41"/>
      <c r="K424" s="41"/>
      <c r="L424" s="45"/>
      <c r="M424" s="230"/>
      <c r="N424" s="231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165</v>
      </c>
      <c r="AU424" s="18" t="s">
        <v>81</v>
      </c>
    </row>
    <row r="425" s="13" customFormat="1">
      <c r="A425" s="13"/>
      <c r="B425" s="234"/>
      <c r="C425" s="235"/>
      <c r="D425" s="227" t="s">
        <v>167</v>
      </c>
      <c r="E425" s="236" t="s">
        <v>19</v>
      </c>
      <c r="F425" s="237" t="s">
        <v>643</v>
      </c>
      <c r="G425" s="235"/>
      <c r="H425" s="238">
        <v>38.670000000000002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167</v>
      </c>
      <c r="AU425" s="244" t="s">
        <v>81</v>
      </c>
      <c r="AV425" s="13" t="s">
        <v>81</v>
      </c>
      <c r="AW425" s="13" t="s">
        <v>33</v>
      </c>
      <c r="AX425" s="13" t="s">
        <v>72</v>
      </c>
      <c r="AY425" s="244" t="s">
        <v>153</v>
      </c>
    </row>
    <row r="426" s="14" customFormat="1">
      <c r="A426" s="14"/>
      <c r="B426" s="245"/>
      <c r="C426" s="246"/>
      <c r="D426" s="227" t="s">
        <v>167</v>
      </c>
      <c r="E426" s="247" t="s">
        <v>19</v>
      </c>
      <c r="F426" s="248" t="s">
        <v>171</v>
      </c>
      <c r="G426" s="246"/>
      <c r="H426" s="249">
        <v>38.670000000000002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5" t="s">
        <v>167</v>
      </c>
      <c r="AU426" s="255" t="s">
        <v>81</v>
      </c>
      <c r="AV426" s="14" t="s">
        <v>161</v>
      </c>
      <c r="AW426" s="14" t="s">
        <v>33</v>
      </c>
      <c r="AX426" s="14" t="s">
        <v>79</v>
      </c>
      <c r="AY426" s="255" t="s">
        <v>153</v>
      </c>
    </row>
    <row r="427" s="2" customFormat="1" ht="16.5" customHeight="1">
      <c r="A427" s="39"/>
      <c r="B427" s="40"/>
      <c r="C427" s="214" t="s">
        <v>644</v>
      </c>
      <c r="D427" s="214" t="s">
        <v>156</v>
      </c>
      <c r="E427" s="215" t="s">
        <v>645</v>
      </c>
      <c r="F427" s="216" t="s">
        <v>646</v>
      </c>
      <c r="G427" s="217" t="s">
        <v>246</v>
      </c>
      <c r="H427" s="218">
        <v>32.57</v>
      </c>
      <c r="I427" s="219"/>
      <c r="J427" s="220">
        <f>ROUND(I427*H427,2)</f>
        <v>0</v>
      </c>
      <c r="K427" s="216" t="s">
        <v>160</v>
      </c>
      <c r="L427" s="45"/>
      <c r="M427" s="221" t="s">
        <v>19</v>
      </c>
      <c r="N427" s="222" t="s">
        <v>43</v>
      </c>
      <c r="O427" s="85"/>
      <c r="P427" s="223">
        <f>O427*H427</f>
        <v>0</v>
      </c>
      <c r="Q427" s="223">
        <v>1.0000000000000001E-05</v>
      </c>
      <c r="R427" s="223">
        <f>Q427*H427</f>
        <v>0.00032570000000000006</v>
      </c>
      <c r="S427" s="223">
        <v>0</v>
      </c>
      <c r="T427" s="224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25" t="s">
        <v>262</v>
      </c>
      <c r="AT427" s="225" t="s">
        <v>156</v>
      </c>
      <c r="AU427" s="225" t="s">
        <v>81</v>
      </c>
      <c r="AY427" s="18" t="s">
        <v>153</v>
      </c>
      <c r="BE427" s="226">
        <f>IF(N427="základní",J427,0)</f>
        <v>0</v>
      </c>
      <c r="BF427" s="226">
        <f>IF(N427="snížená",J427,0)</f>
        <v>0</v>
      </c>
      <c r="BG427" s="226">
        <f>IF(N427="zákl. přenesená",J427,0)</f>
        <v>0</v>
      </c>
      <c r="BH427" s="226">
        <f>IF(N427="sníž. přenesená",J427,0)</f>
        <v>0</v>
      </c>
      <c r="BI427" s="226">
        <f>IF(N427="nulová",J427,0)</f>
        <v>0</v>
      </c>
      <c r="BJ427" s="18" t="s">
        <v>79</v>
      </c>
      <c r="BK427" s="226">
        <f>ROUND(I427*H427,2)</f>
        <v>0</v>
      </c>
      <c r="BL427" s="18" t="s">
        <v>262</v>
      </c>
      <c r="BM427" s="225" t="s">
        <v>647</v>
      </c>
    </row>
    <row r="428" s="2" customFormat="1">
      <c r="A428" s="39"/>
      <c r="B428" s="40"/>
      <c r="C428" s="41"/>
      <c r="D428" s="227" t="s">
        <v>163</v>
      </c>
      <c r="E428" s="41"/>
      <c r="F428" s="228" t="s">
        <v>648</v>
      </c>
      <c r="G428" s="41"/>
      <c r="H428" s="41"/>
      <c r="I428" s="229"/>
      <c r="J428" s="41"/>
      <c r="K428" s="41"/>
      <c r="L428" s="45"/>
      <c r="M428" s="230"/>
      <c r="N428" s="231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163</v>
      </c>
      <c r="AU428" s="18" t="s">
        <v>81</v>
      </c>
    </row>
    <row r="429" s="2" customFormat="1">
      <c r="A429" s="39"/>
      <c r="B429" s="40"/>
      <c r="C429" s="41"/>
      <c r="D429" s="232" t="s">
        <v>165</v>
      </c>
      <c r="E429" s="41"/>
      <c r="F429" s="233" t="s">
        <v>649</v>
      </c>
      <c r="G429" s="41"/>
      <c r="H429" s="41"/>
      <c r="I429" s="229"/>
      <c r="J429" s="41"/>
      <c r="K429" s="41"/>
      <c r="L429" s="45"/>
      <c r="M429" s="230"/>
      <c r="N429" s="231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165</v>
      </c>
      <c r="AU429" s="18" t="s">
        <v>81</v>
      </c>
    </row>
    <row r="430" s="13" customFormat="1">
      <c r="A430" s="13"/>
      <c r="B430" s="234"/>
      <c r="C430" s="235"/>
      <c r="D430" s="227" t="s">
        <v>167</v>
      </c>
      <c r="E430" s="236" t="s">
        <v>19</v>
      </c>
      <c r="F430" s="237" t="s">
        <v>607</v>
      </c>
      <c r="G430" s="235"/>
      <c r="H430" s="238">
        <v>32.57</v>
      </c>
      <c r="I430" s="239"/>
      <c r="J430" s="235"/>
      <c r="K430" s="235"/>
      <c r="L430" s="240"/>
      <c r="M430" s="241"/>
      <c r="N430" s="242"/>
      <c r="O430" s="242"/>
      <c r="P430" s="242"/>
      <c r="Q430" s="242"/>
      <c r="R430" s="242"/>
      <c r="S430" s="242"/>
      <c r="T430" s="24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4" t="s">
        <v>167</v>
      </c>
      <c r="AU430" s="244" t="s">
        <v>81</v>
      </c>
      <c r="AV430" s="13" t="s">
        <v>81</v>
      </c>
      <c r="AW430" s="13" t="s">
        <v>33</v>
      </c>
      <c r="AX430" s="13" t="s">
        <v>72</v>
      </c>
      <c r="AY430" s="244" t="s">
        <v>153</v>
      </c>
    </row>
    <row r="431" s="14" customFormat="1">
      <c r="A431" s="14"/>
      <c r="B431" s="245"/>
      <c r="C431" s="246"/>
      <c r="D431" s="227" t="s">
        <v>167</v>
      </c>
      <c r="E431" s="247" t="s">
        <v>19</v>
      </c>
      <c r="F431" s="248" t="s">
        <v>171</v>
      </c>
      <c r="G431" s="246"/>
      <c r="H431" s="249">
        <v>32.57</v>
      </c>
      <c r="I431" s="250"/>
      <c r="J431" s="246"/>
      <c r="K431" s="246"/>
      <c r="L431" s="251"/>
      <c r="M431" s="252"/>
      <c r="N431" s="253"/>
      <c r="O431" s="253"/>
      <c r="P431" s="253"/>
      <c r="Q431" s="253"/>
      <c r="R431" s="253"/>
      <c r="S431" s="253"/>
      <c r="T431" s="25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5" t="s">
        <v>167</v>
      </c>
      <c r="AU431" s="255" t="s">
        <v>81</v>
      </c>
      <c r="AV431" s="14" t="s">
        <v>161</v>
      </c>
      <c r="AW431" s="14" t="s">
        <v>33</v>
      </c>
      <c r="AX431" s="14" t="s">
        <v>79</v>
      </c>
      <c r="AY431" s="255" t="s">
        <v>153</v>
      </c>
    </row>
    <row r="432" s="2" customFormat="1" ht="16.5" customHeight="1">
      <c r="A432" s="39"/>
      <c r="B432" s="40"/>
      <c r="C432" s="257" t="s">
        <v>650</v>
      </c>
      <c r="D432" s="257" t="s">
        <v>370</v>
      </c>
      <c r="E432" s="258" t="s">
        <v>651</v>
      </c>
      <c r="F432" s="259" t="s">
        <v>652</v>
      </c>
      <c r="G432" s="260" t="s">
        <v>246</v>
      </c>
      <c r="H432" s="261">
        <v>35.892000000000003</v>
      </c>
      <c r="I432" s="262"/>
      <c r="J432" s="263">
        <f>ROUND(I432*H432,2)</f>
        <v>0</v>
      </c>
      <c r="K432" s="259" t="s">
        <v>160</v>
      </c>
      <c r="L432" s="264"/>
      <c r="M432" s="265" t="s">
        <v>19</v>
      </c>
      <c r="N432" s="266" t="s">
        <v>43</v>
      </c>
      <c r="O432" s="85"/>
      <c r="P432" s="223">
        <f>O432*H432</f>
        <v>0</v>
      </c>
      <c r="Q432" s="223">
        <v>0.00035</v>
      </c>
      <c r="R432" s="223">
        <f>Q432*H432</f>
        <v>0.012562200000000001</v>
      </c>
      <c r="S432" s="223">
        <v>0</v>
      </c>
      <c r="T432" s="224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5" t="s">
        <v>369</v>
      </c>
      <c r="AT432" s="225" t="s">
        <v>370</v>
      </c>
      <c r="AU432" s="225" t="s">
        <v>81</v>
      </c>
      <c r="AY432" s="18" t="s">
        <v>153</v>
      </c>
      <c r="BE432" s="226">
        <f>IF(N432="základní",J432,0)</f>
        <v>0</v>
      </c>
      <c r="BF432" s="226">
        <f>IF(N432="snížená",J432,0)</f>
        <v>0</v>
      </c>
      <c r="BG432" s="226">
        <f>IF(N432="zákl. přenesená",J432,0)</f>
        <v>0</v>
      </c>
      <c r="BH432" s="226">
        <f>IF(N432="sníž. přenesená",J432,0)</f>
        <v>0</v>
      </c>
      <c r="BI432" s="226">
        <f>IF(N432="nulová",J432,0)</f>
        <v>0</v>
      </c>
      <c r="BJ432" s="18" t="s">
        <v>79</v>
      </c>
      <c r="BK432" s="226">
        <f>ROUND(I432*H432,2)</f>
        <v>0</v>
      </c>
      <c r="BL432" s="18" t="s">
        <v>262</v>
      </c>
      <c r="BM432" s="225" t="s">
        <v>653</v>
      </c>
    </row>
    <row r="433" s="2" customFormat="1">
      <c r="A433" s="39"/>
      <c r="B433" s="40"/>
      <c r="C433" s="41"/>
      <c r="D433" s="227" t="s">
        <v>163</v>
      </c>
      <c r="E433" s="41"/>
      <c r="F433" s="228" t="s">
        <v>652</v>
      </c>
      <c r="G433" s="41"/>
      <c r="H433" s="41"/>
      <c r="I433" s="229"/>
      <c r="J433" s="41"/>
      <c r="K433" s="41"/>
      <c r="L433" s="45"/>
      <c r="M433" s="230"/>
      <c r="N433" s="231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163</v>
      </c>
      <c r="AU433" s="18" t="s">
        <v>81</v>
      </c>
    </row>
    <row r="434" s="13" customFormat="1">
      <c r="A434" s="13"/>
      <c r="B434" s="234"/>
      <c r="C434" s="235"/>
      <c r="D434" s="227" t="s">
        <v>167</v>
      </c>
      <c r="E434" s="236" t="s">
        <v>19</v>
      </c>
      <c r="F434" s="237" t="s">
        <v>607</v>
      </c>
      <c r="G434" s="235"/>
      <c r="H434" s="238">
        <v>32.57</v>
      </c>
      <c r="I434" s="239"/>
      <c r="J434" s="235"/>
      <c r="K434" s="235"/>
      <c r="L434" s="240"/>
      <c r="M434" s="241"/>
      <c r="N434" s="242"/>
      <c r="O434" s="242"/>
      <c r="P434" s="242"/>
      <c r="Q434" s="242"/>
      <c r="R434" s="242"/>
      <c r="S434" s="242"/>
      <c r="T434" s="24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4" t="s">
        <v>167</v>
      </c>
      <c r="AU434" s="244" t="s">
        <v>81</v>
      </c>
      <c r="AV434" s="13" t="s">
        <v>81</v>
      </c>
      <c r="AW434" s="13" t="s">
        <v>33</v>
      </c>
      <c r="AX434" s="13" t="s">
        <v>72</v>
      </c>
      <c r="AY434" s="244" t="s">
        <v>153</v>
      </c>
    </row>
    <row r="435" s="14" customFormat="1">
      <c r="A435" s="14"/>
      <c r="B435" s="245"/>
      <c r="C435" s="246"/>
      <c r="D435" s="227" t="s">
        <v>167</v>
      </c>
      <c r="E435" s="247" t="s">
        <v>19</v>
      </c>
      <c r="F435" s="248" t="s">
        <v>171</v>
      </c>
      <c r="G435" s="246"/>
      <c r="H435" s="249">
        <v>32.57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5" t="s">
        <v>167</v>
      </c>
      <c r="AU435" s="255" t="s">
        <v>81</v>
      </c>
      <c r="AV435" s="14" t="s">
        <v>161</v>
      </c>
      <c r="AW435" s="14" t="s">
        <v>33</v>
      </c>
      <c r="AX435" s="14" t="s">
        <v>72</v>
      </c>
      <c r="AY435" s="255" t="s">
        <v>153</v>
      </c>
    </row>
    <row r="436" s="13" customFormat="1">
      <c r="A436" s="13"/>
      <c r="B436" s="234"/>
      <c r="C436" s="235"/>
      <c r="D436" s="227" t="s">
        <v>167</v>
      </c>
      <c r="E436" s="236" t="s">
        <v>19</v>
      </c>
      <c r="F436" s="237" t="s">
        <v>654</v>
      </c>
      <c r="G436" s="235"/>
      <c r="H436" s="238">
        <v>35.892000000000003</v>
      </c>
      <c r="I436" s="239"/>
      <c r="J436" s="235"/>
      <c r="K436" s="235"/>
      <c r="L436" s="240"/>
      <c r="M436" s="241"/>
      <c r="N436" s="242"/>
      <c r="O436" s="242"/>
      <c r="P436" s="242"/>
      <c r="Q436" s="242"/>
      <c r="R436" s="242"/>
      <c r="S436" s="242"/>
      <c r="T436" s="24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4" t="s">
        <v>167</v>
      </c>
      <c r="AU436" s="244" t="s">
        <v>81</v>
      </c>
      <c r="AV436" s="13" t="s">
        <v>81</v>
      </c>
      <c r="AW436" s="13" t="s">
        <v>33</v>
      </c>
      <c r="AX436" s="13" t="s">
        <v>79</v>
      </c>
      <c r="AY436" s="244" t="s">
        <v>153</v>
      </c>
    </row>
    <row r="437" s="2" customFormat="1" ht="24.15" customHeight="1">
      <c r="A437" s="39"/>
      <c r="B437" s="40"/>
      <c r="C437" s="214" t="s">
        <v>655</v>
      </c>
      <c r="D437" s="214" t="s">
        <v>156</v>
      </c>
      <c r="E437" s="215" t="s">
        <v>656</v>
      </c>
      <c r="F437" s="216" t="s">
        <v>657</v>
      </c>
      <c r="G437" s="217" t="s">
        <v>159</v>
      </c>
      <c r="H437" s="218">
        <v>61.740000000000002</v>
      </c>
      <c r="I437" s="219"/>
      <c r="J437" s="220">
        <f>ROUND(I437*H437,2)</f>
        <v>0</v>
      </c>
      <c r="K437" s="216" t="s">
        <v>160</v>
      </c>
      <c r="L437" s="45"/>
      <c r="M437" s="221" t="s">
        <v>19</v>
      </c>
      <c r="N437" s="222" t="s">
        <v>43</v>
      </c>
      <c r="O437" s="85"/>
      <c r="P437" s="223">
        <f>O437*H437</f>
        <v>0</v>
      </c>
      <c r="Q437" s="223">
        <v>0</v>
      </c>
      <c r="R437" s="223">
        <f>Q437*H437</f>
        <v>0</v>
      </c>
      <c r="S437" s="223">
        <v>0</v>
      </c>
      <c r="T437" s="224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5" t="s">
        <v>262</v>
      </c>
      <c r="AT437" s="225" t="s">
        <v>156</v>
      </c>
      <c r="AU437" s="225" t="s">
        <v>81</v>
      </c>
      <c r="AY437" s="18" t="s">
        <v>153</v>
      </c>
      <c r="BE437" s="226">
        <f>IF(N437="základní",J437,0)</f>
        <v>0</v>
      </c>
      <c r="BF437" s="226">
        <f>IF(N437="snížená",J437,0)</f>
        <v>0</v>
      </c>
      <c r="BG437" s="226">
        <f>IF(N437="zákl. přenesená",J437,0)</f>
        <v>0</v>
      </c>
      <c r="BH437" s="226">
        <f>IF(N437="sníž. přenesená",J437,0)</f>
        <v>0</v>
      </c>
      <c r="BI437" s="226">
        <f>IF(N437="nulová",J437,0)</f>
        <v>0</v>
      </c>
      <c r="BJ437" s="18" t="s">
        <v>79</v>
      </c>
      <c r="BK437" s="226">
        <f>ROUND(I437*H437,2)</f>
        <v>0</v>
      </c>
      <c r="BL437" s="18" t="s">
        <v>262</v>
      </c>
      <c r="BM437" s="225" t="s">
        <v>658</v>
      </c>
    </row>
    <row r="438" s="2" customFormat="1">
      <c r="A438" s="39"/>
      <c r="B438" s="40"/>
      <c r="C438" s="41"/>
      <c r="D438" s="227" t="s">
        <v>163</v>
      </c>
      <c r="E438" s="41"/>
      <c r="F438" s="228" t="s">
        <v>659</v>
      </c>
      <c r="G438" s="41"/>
      <c r="H438" s="41"/>
      <c r="I438" s="229"/>
      <c r="J438" s="41"/>
      <c r="K438" s="41"/>
      <c r="L438" s="45"/>
      <c r="M438" s="230"/>
      <c r="N438" s="231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163</v>
      </c>
      <c r="AU438" s="18" t="s">
        <v>81</v>
      </c>
    </row>
    <row r="439" s="2" customFormat="1">
      <c r="A439" s="39"/>
      <c r="B439" s="40"/>
      <c r="C439" s="41"/>
      <c r="D439" s="232" t="s">
        <v>165</v>
      </c>
      <c r="E439" s="41"/>
      <c r="F439" s="233" t="s">
        <v>660</v>
      </c>
      <c r="G439" s="41"/>
      <c r="H439" s="41"/>
      <c r="I439" s="229"/>
      <c r="J439" s="41"/>
      <c r="K439" s="41"/>
      <c r="L439" s="45"/>
      <c r="M439" s="230"/>
      <c r="N439" s="231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165</v>
      </c>
      <c r="AU439" s="18" t="s">
        <v>81</v>
      </c>
    </row>
    <row r="440" s="13" customFormat="1">
      <c r="A440" s="13"/>
      <c r="B440" s="234"/>
      <c r="C440" s="235"/>
      <c r="D440" s="227" t="s">
        <v>167</v>
      </c>
      <c r="E440" s="236" t="s">
        <v>19</v>
      </c>
      <c r="F440" s="237" t="s">
        <v>600</v>
      </c>
      <c r="G440" s="235"/>
      <c r="H440" s="238">
        <v>61.740000000000002</v>
      </c>
      <c r="I440" s="239"/>
      <c r="J440" s="235"/>
      <c r="K440" s="235"/>
      <c r="L440" s="240"/>
      <c r="M440" s="241"/>
      <c r="N440" s="242"/>
      <c r="O440" s="242"/>
      <c r="P440" s="242"/>
      <c r="Q440" s="242"/>
      <c r="R440" s="242"/>
      <c r="S440" s="242"/>
      <c r="T440" s="24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4" t="s">
        <v>167</v>
      </c>
      <c r="AU440" s="244" t="s">
        <v>81</v>
      </c>
      <c r="AV440" s="13" t="s">
        <v>81</v>
      </c>
      <c r="AW440" s="13" t="s">
        <v>33</v>
      </c>
      <c r="AX440" s="13" t="s">
        <v>72</v>
      </c>
      <c r="AY440" s="244" t="s">
        <v>153</v>
      </c>
    </row>
    <row r="441" s="14" customFormat="1">
      <c r="A441" s="14"/>
      <c r="B441" s="245"/>
      <c r="C441" s="246"/>
      <c r="D441" s="227" t="s">
        <v>167</v>
      </c>
      <c r="E441" s="247" t="s">
        <v>19</v>
      </c>
      <c r="F441" s="248" t="s">
        <v>171</v>
      </c>
      <c r="G441" s="246"/>
      <c r="H441" s="249">
        <v>61.740000000000002</v>
      </c>
      <c r="I441" s="250"/>
      <c r="J441" s="246"/>
      <c r="K441" s="246"/>
      <c r="L441" s="251"/>
      <c r="M441" s="252"/>
      <c r="N441" s="253"/>
      <c r="O441" s="253"/>
      <c r="P441" s="253"/>
      <c r="Q441" s="253"/>
      <c r="R441" s="253"/>
      <c r="S441" s="253"/>
      <c r="T441" s="25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5" t="s">
        <v>167</v>
      </c>
      <c r="AU441" s="255" t="s">
        <v>81</v>
      </c>
      <c r="AV441" s="14" t="s">
        <v>161</v>
      </c>
      <c r="AW441" s="14" t="s">
        <v>33</v>
      </c>
      <c r="AX441" s="14" t="s">
        <v>79</v>
      </c>
      <c r="AY441" s="255" t="s">
        <v>153</v>
      </c>
    </row>
    <row r="442" s="2" customFormat="1" ht="24.15" customHeight="1">
      <c r="A442" s="39"/>
      <c r="B442" s="40"/>
      <c r="C442" s="214" t="s">
        <v>661</v>
      </c>
      <c r="D442" s="214" t="s">
        <v>156</v>
      </c>
      <c r="E442" s="215" t="s">
        <v>662</v>
      </c>
      <c r="F442" s="216" t="s">
        <v>663</v>
      </c>
      <c r="G442" s="217" t="s">
        <v>296</v>
      </c>
      <c r="H442" s="218">
        <v>0.69899999999999995</v>
      </c>
      <c r="I442" s="219"/>
      <c r="J442" s="220">
        <f>ROUND(I442*H442,2)</f>
        <v>0</v>
      </c>
      <c r="K442" s="216" t="s">
        <v>160</v>
      </c>
      <c r="L442" s="45"/>
      <c r="M442" s="221" t="s">
        <v>19</v>
      </c>
      <c r="N442" s="222" t="s">
        <v>43</v>
      </c>
      <c r="O442" s="85"/>
      <c r="P442" s="223">
        <f>O442*H442</f>
        <v>0</v>
      </c>
      <c r="Q442" s="223">
        <v>0</v>
      </c>
      <c r="R442" s="223">
        <f>Q442*H442</f>
        <v>0</v>
      </c>
      <c r="S442" s="223">
        <v>0</v>
      </c>
      <c r="T442" s="224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5" t="s">
        <v>262</v>
      </c>
      <c r="AT442" s="225" t="s">
        <v>156</v>
      </c>
      <c r="AU442" s="225" t="s">
        <v>81</v>
      </c>
      <c r="AY442" s="18" t="s">
        <v>153</v>
      </c>
      <c r="BE442" s="226">
        <f>IF(N442="základní",J442,0)</f>
        <v>0</v>
      </c>
      <c r="BF442" s="226">
        <f>IF(N442="snížená",J442,0)</f>
        <v>0</v>
      </c>
      <c r="BG442" s="226">
        <f>IF(N442="zákl. přenesená",J442,0)</f>
        <v>0</v>
      </c>
      <c r="BH442" s="226">
        <f>IF(N442="sníž. přenesená",J442,0)</f>
        <v>0</v>
      </c>
      <c r="BI442" s="226">
        <f>IF(N442="nulová",J442,0)</f>
        <v>0</v>
      </c>
      <c r="BJ442" s="18" t="s">
        <v>79</v>
      </c>
      <c r="BK442" s="226">
        <f>ROUND(I442*H442,2)</f>
        <v>0</v>
      </c>
      <c r="BL442" s="18" t="s">
        <v>262</v>
      </c>
      <c r="BM442" s="225" t="s">
        <v>664</v>
      </c>
    </row>
    <row r="443" s="2" customFormat="1">
      <c r="A443" s="39"/>
      <c r="B443" s="40"/>
      <c r="C443" s="41"/>
      <c r="D443" s="227" t="s">
        <v>163</v>
      </c>
      <c r="E443" s="41"/>
      <c r="F443" s="228" t="s">
        <v>665</v>
      </c>
      <c r="G443" s="41"/>
      <c r="H443" s="41"/>
      <c r="I443" s="229"/>
      <c r="J443" s="41"/>
      <c r="K443" s="41"/>
      <c r="L443" s="45"/>
      <c r="M443" s="230"/>
      <c r="N443" s="231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163</v>
      </c>
      <c r="AU443" s="18" t="s">
        <v>81</v>
      </c>
    </row>
    <row r="444" s="2" customFormat="1">
      <c r="A444" s="39"/>
      <c r="B444" s="40"/>
      <c r="C444" s="41"/>
      <c r="D444" s="232" t="s">
        <v>165</v>
      </c>
      <c r="E444" s="41"/>
      <c r="F444" s="233" t="s">
        <v>666</v>
      </c>
      <c r="G444" s="41"/>
      <c r="H444" s="41"/>
      <c r="I444" s="229"/>
      <c r="J444" s="41"/>
      <c r="K444" s="41"/>
      <c r="L444" s="45"/>
      <c r="M444" s="230"/>
      <c r="N444" s="231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165</v>
      </c>
      <c r="AU444" s="18" t="s">
        <v>81</v>
      </c>
    </row>
    <row r="445" s="12" customFormat="1" ht="22.8" customHeight="1">
      <c r="A445" s="12"/>
      <c r="B445" s="198"/>
      <c r="C445" s="199"/>
      <c r="D445" s="200" t="s">
        <v>71</v>
      </c>
      <c r="E445" s="212" t="s">
        <v>667</v>
      </c>
      <c r="F445" s="212" t="s">
        <v>668</v>
      </c>
      <c r="G445" s="199"/>
      <c r="H445" s="199"/>
      <c r="I445" s="202"/>
      <c r="J445" s="213">
        <f>BK445</f>
        <v>0</v>
      </c>
      <c r="K445" s="199"/>
      <c r="L445" s="204"/>
      <c r="M445" s="205"/>
      <c r="N445" s="206"/>
      <c r="O445" s="206"/>
      <c r="P445" s="207">
        <f>SUM(P446:P479)</f>
        <v>0</v>
      </c>
      <c r="Q445" s="206"/>
      <c r="R445" s="207">
        <f>SUM(R446:R479)</f>
        <v>0.062880619999999998</v>
      </c>
      <c r="S445" s="206"/>
      <c r="T445" s="208">
        <f>SUM(T446:T479)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09" t="s">
        <v>81</v>
      </c>
      <c r="AT445" s="210" t="s">
        <v>71</v>
      </c>
      <c r="AU445" s="210" t="s">
        <v>79</v>
      </c>
      <c r="AY445" s="209" t="s">
        <v>153</v>
      </c>
      <c r="BK445" s="211">
        <f>SUM(BK446:BK479)</f>
        <v>0</v>
      </c>
    </row>
    <row r="446" s="2" customFormat="1" ht="16.5" customHeight="1">
      <c r="A446" s="39"/>
      <c r="B446" s="40"/>
      <c r="C446" s="214" t="s">
        <v>669</v>
      </c>
      <c r="D446" s="214" t="s">
        <v>156</v>
      </c>
      <c r="E446" s="215" t="s">
        <v>670</v>
      </c>
      <c r="F446" s="216" t="s">
        <v>671</v>
      </c>
      <c r="G446" s="217" t="s">
        <v>159</v>
      </c>
      <c r="H446" s="218">
        <v>3.2400000000000002</v>
      </c>
      <c r="I446" s="219"/>
      <c r="J446" s="220">
        <f>ROUND(I446*H446,2)</f>
        <v>0</v>
      </c>
      <c r="K446" s="216" t="s">
        <v>160</v>
      </c>
      <c r="L446" s="45"/>
      <c r="M446" s="221" t="s">
        <v>19</v>
      </c>
      <c r="N446" s="222" t="s">
        <v>43</v>
      </c>
      <c r="O446" s="85"/>
      <c r="P446" s="223">
        <f>O446*H446</f>
        <v>0</v>
      </c>
      <c r="Q446" s="223">
        <v>0</v>
      </c>
      <c r="R446" s="223">
        <f>Q446*H446</f>
        <v>0</v>
      </c>
      <c r="S446" s="223">
        <v>0</v>
      </c>
      <c r="T446" s="224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25" t="s">
        <v>262</v>
      </c>
      <c r="AT446" s="225" t="s">
        <v>156</v>
      </c>
      <c r="AU446" s="225" t="s">
        <v>81</v>
      </c>
      <c r="AY446" s="18" t="s">
        <v>153</v>
      </c>
      <c r="BE446" s="226">
        <f>IF(N446="základní",J446,0)</f>
        <v>0</v>
      </c>
      <c r="BF446" s="226">
        <f>IF(N446="snížená",J446,0)</f>
        <v>0</v>
      </c>
      <c r="BG446" s="226">
        <f>IF(N446="zákl. přenesená",J446,0)</f>
        <v>0</v>
      </c>
      <c r="BH446" s="226">
        <f>IF(N446="sníž. přenesená",J446,0)</f>
        <v>0</v>
      </c>
      <c r="BI446" s="226">
        <f>IF(N446="nulová",J446,0)</f>
        <v>0</v>
      </c>
      <c r="BJ446" s="18" t="s">
        <v>79</v>
      </c>
      <c r="BK446" s="226">
        <f>ROUND(I446*H446,2)</f>
        <v>0</v>
      </c>
      <c r="BL446" s="18" t="s">
        <v>262</v>
      </c>
      <c r="BM446" s="225" t="s">
        <v>672</v>
      </c>
    </row>
    <row r="447" s="2" customFormat="1">
      <c r="A447" s="39"/>
      <c r="B447" s="40"/>
      <c r="C447" s="41"/>
      <c r="D447" s="227" t="s">
        <v>163</v>
      </c>
      <c r="E447" s="41"/>
      <c r="F447" s="228" t="s">
        <v>673</v>
      </c>
      <c r="G447" s="41"/>
      <c r="H447" s="41"/>
      <c r="I447" s="229"/>
      <c r="J447" s="41"/>
      <c r="K447" s="41"/>
      <c r="L447" s="45"/>
      <c r="M447" s="230"/>
      <c r="N447" s="231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163</v>
      </c>
      <c r="AU447" s="18" t="s">
        <v>81</v>
      </c>
    </row>
    <row r="448" s="2" customFormat="1">
      <c r="A448" s="39"/>
      <c r="B448" s="40"/>
      <c r="C448" s="41"/>
      <c r="D448" s="232" t="s">
        <v>165</v>
      </c>
      <c r="E448" s="41"/>
      <c r="F448" s="233" t="s">
        <v>674</v>
      </c>
      <c r="G448" s="41"/>
      <c r="H448" s="41"/>
      <c r="I448" s="229"/>
      <c r="J448" s="41"/>
      <c r="K448" s="41"/>
      <c r="L448" s="45"/>
      <c r="M448" s="230"/>
      <c r="N448" s="231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165</v>
      </c>
      <c r="AU448" s="18" t="s">
        <v>81</v>
      </c>
    </row>
    <row r="449" s="13" customFormat="1">
      <c r="A449" s="13"/>
      <c r="B449" s="234"/>
      <c r="C449" s="235"/>
      <c r="D449" s="227" t="s">
        <v>167</v>
      </c>
      <c r="E449" s="236" t="s">
        <v>19</v>
      </c>
      <c r="F449" s="237" t="s">
        <v>675</v>
      </c>
      <c r="G449" s="235"/>
      <c r="H449" s="238">
        <v>3.2400000000000002</v>
      </c>
      <c r="I449" s="239"/>
      <c r="J449" s="235"/>
      <c r="K449" s="235"/>
      <c r="L449" s="240"/>
      <c r="M449" s="241"/>
      <c r="N449" s="242"/>
      <c r="O449" s="242"/>
      <c r="P449" s="242"/>
      <c r="Q449" s="242"/>
      <c r="R449" s="242"/>
      <c r="S449" s="242"/>
      <c r="T449" s="24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4" t="s">
        <v>167</v>
      </c>
      <c r="AU449" s="244" t="s">
        <v>81</v>
      </c>
      <c r="AV449" s="13" t="s">
        <v>81</v>
      </c>
      <c r="AW449" s="13" t="s">
        <v>33</v>
      </c>
      <c r="AX449" s="13" t="s">
        <v>72</v>
      </c>
      <c r="AY449" s="244" t="s">
        <v>153</v>
      </c>
    </row>
    <row r="450" s="14" customFormat="1">
      <c r="A450" s="14"/>
      <c r="B450" s="245"/>
      <c r="C450" s="246"/>
      <c r="D450" s="227" t="s">
        <v>167</v>
      </c>
      <c r="E450" s="247" t="s">
        <v>19</v>
      </c>
      <c r="F450" s="248" t="s">
        <v>171</v>
      </c>
      <c r="G450" s="246"/>
      <c r="H450" s="249">
        <v>3.2400000000000002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5" t="s">
        <v>167</v>
      </c>
      <c r="AU450" s="255" t="s">
        <v>81</v>
      </c>
      <c r="AV450" s="14" t="s">
        <v>161</v>
      </c>
      <c r="AW450" s="14" t="s">
        <v>33</v>
      </c>
      <c r="AX450" s="14" t="s">
        <v>79</v>
      </c>
      <c r="AY450" s="255" t="s">
        <v>153</v>
      </c>
    </row>
    <row r="451" s="2" customFormat="1" ht="16.5" customHeight="1">
      <c r="A451" s="39"/>
      <c r="B451" s="40"/>
      <c r="C451" s="214" t="s">
        <v>676</v>
      </c>
      <c r="D451" s="214" t="s">
        <v>156</v>
      </c>
      <c r="E451" s="215" t="s">
        <v>677</v>
      </c>
      <c r="F451" s="216" t="s">
        <v>678</v>
      </c>
      <c r="G451" s="217" t="s">
        <v>159</v>
      </c>
      <c r="H451" s="218">
        <v>3.2400000000000002</v>
      </c>
      <c r="I451" s="219"/>
      <c r="J451" s="220">
        <f>ROUND(I451*H451,2)</f>
        <v>0</v>
      </c>
      <c r="K451" s="216" t="s">
        <v>160</v>
      </c>
      <c r="L451" s="45"/>
      <c r="M451" s="221" t="s">
        <v>19</v>
      </c>
      <c r="N451" s="222" t="s">
        <v>43</v>
      </c>
      <c r="O451" s="85"/>
      <c r="P451" s="223">
        <f>O451*H451</f>
        <v>0</v>
      </c>
      <c r="Q451" s="223">
        <v>0.00029999999999999997</v>
      </c>
      <c r="R451" s="223">
        <f>Q451*H451</f>
        <v>0.00097199999999999999</v>
      </c>
      <c r="S451" s="223">
        <v>0</v>
      </c>
      <c r="T451" s="224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5" t="s">
        <v>262</v>
      </c>
      <c r="AT451" s="225" t="s">
        <v>156</v>
      </c>
      <c r="AU451" s="225" t="s">
        <v>81</v>
      </c>
      <c r="AY451" s="18" t="s">
        <v>153</v>
      </c>
      <c r="BE451" s="226">
        <f>IF(N451="základní",J451,0)</f>
        <v>0</v>
      </c>
      <c r="BF451" s="226">
        <f>IF(N451="snížená",J451,0)</f>
        <v>0</v>
      </c>
      <c r="BG451" s="226">
        <f>IF(N451="zákl. přenesená",J451,0)</f>
        <v>0</v>
      </c>
      <c r="BH451" s="226">
        <f>IF(N451="sníž. přenesená",J451,0)</f>
        <v>0</v>
      </c>
      <c r="BI451" s="226">
        <f>IF(N451="nulová",J451,0)</f>
        <v>0</v>
      </c>
      <c r="BJ451" s="18" t="s">
        <v>79</v>
      </c>
      <c r="BK451" s="226">
        <f>ROUND(I451*H451,2)</f>
        <v>0</v>
      </c>
      <c r="BL451" s="18" t="s">
        <v>262</v>
      </c>
      <c r="BM451" s="225" t="s">
        <v>679</v>
      </c>
    </row>
    <row r="452" s="2" customFormat="1">
      <c r="A452" s="39"/>
      <c r="B452" s="40"/>
      <c r="C452" s="41"/>
      <c r="D452" s="227" t="s">
        <v>163</v>
      </c>
      <c r="E452" s="41"/>
      <c r="F452" s="228" t="s">
        <v>680</v>
      </c>
      <c r="G452" s="41"/>
      <c r="H452" s="41"/>
      <c r="I452" s="229"/>
      <c r="J452" s="41"/>
      <c r="K452" s="41"/>
      <c r="L452" s="45"/>
      <c r="M452" s="230"/>
      <c r="N452" s="231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163</v>
      </c>
      <c r="AU452" s="18" t="s">
        <v>81</v>
      </c>
    </row>
    <row r="453" s="2" customFormat="1">
      <c r="A453" s="39"/>
      <c r="B453" s="40"/>
      <c r="C453" s="41"/>
      <c r="D453" s="232" t="s">
        <v>165</v>
      </c>
      <c r="E453" s="41"/>
      <c r="F453" s="233" t="s">
        <v>681</v>
      </c>
      <c r="G453" s="41"/>
      <c r="H453" s="41"/>
      <c r="I453" s="229"/>
      <c r="J453" s="41"/>
      <c r="K453" s="41"/>
      <c r="L453" s="45"/>
      <c r="M453" s="230"/>
      <c r="N453" s="231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165</v>
      </c>
      <c r="AU453" s="18" t="s">
        <v>81</v>
      </c>
    </row>
    <row r="454" s="13" customFormat="1">
      <c r="A454" s="13"/>
      <c r="B454" s="234"/>
      <c r="C454" s="235"/>
      <c r="D454" s="227" t="s">
        <v>167</v>
      </c>
      <c r="E454" s="236" t="s">
        <v>19</v>
      </c>
      <c r="F454" s="237" t="s">
        <v>675</v>
      </c>
      <c r="G454" s="235"/>
      <c r="H454" s="238">
        <v>3.2400000000000002</v>
      </c>
      <c r="I454" s="239"/>
      <c r="J454" s="235"/>
      <c r="K454" s="235"/>
      <c r="L454" s="240"/>
      <c r="M454" s="241"/>
      <c r="N454" s="242"/>
      <c r="O454" s="242"/>
      <c r="P454" s="242"/>
      <c r="Q454" s="242"/>
      <c r="R454" s="242"/>
      <c r="S454" s="242"/>
      <c r="T454" s="24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4" t="s">
        <v>167</v>
      </c>
      <c r="AU454" s="244" t="s">
        <v>81</v>
      </c>
      <c r="AV454" s="13" t="s">
        <v>81</v>
      </c>
      <c r="AW454" s="13" t="s">
        <v>33</v>
      </c>
      <c r="AX454" s="13" t="s">
        <v>72</v>
      </c>
      <c r="AY454" s="244" t="s">
        <v>153</v>
      </c>
    </row>
    <row r="455" s="14" customFormat="1">
      <c r="A455" s="14"/>
      <c r="B455" s="245"/>
      <c r="C455" s="246"/>
      <c r="D455" s="227" t="s">
        <v>167</v>
      </c>
      <c r="E455" s="247" t="s">
        <v>19</v>
      </c>
      <c r="F455" s="248" t="s">
        <v>171</v>
      </c>
      <c r="G455" s="246"/>
      <c r="H455" s="249">
        <v>3.2400000000000002</v>
      </c>
      <c r="I455" s="250"/>
      <c r="J455" s="246"/>
      <c r="K455" s="246"/>
      <c r="L455" s="251"/>
      <c r="M455" s="252"/>
      <c r="N455" s="253"/>
      <c r="O455" s="253"/>
      <c r="P455" s="253"/>
      <c r="Q455" s="253"/>
      <c r="R455" s="253"/>
      <c r="S455" s="253"/>
      <c r="T455" s="25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5" t="s">
        <v>167</v>
      </c>
      <c r="AU455" s="255" t="s">
        <v>81</v>
      </c>
      <c r="AV455" s="14" t="s">
        <v>161</v>
      </c>
      <c r="AW455" s="14" t="s">
        <v>33</v>
      </c>
      <c r="AX455" s="14" t="s">
        <v>79</v>
      </c>
      <c r="AY455" s="255" t="s">
        <v>153</v>
      </c>
    </row>
    <row r="456" s="2" customFormat="1" ht="16.5" customHeight="1">
      <c r="A456" s="39"/>
      <c r="B456" s="40"/>
      <c r="C456" s="214" t="s">
        <v>682</v>
      </c>
      <c r="D456" s="214" t="s">
        <v>156</v>
      </c>
      <c r="E456" s="215" t="s">
        <v>683</v>
      </c>
      <c r="F456" s="216" t="s">
        <v>684</v>
      </c>
      <c r="G456" s="217" t="s">
        <v>159</v>
      </c>
      <c r="H456" s="218">
        <v>3.2400000000000002</v>
      </c>
      <c r="I456" s="219"/>
      <c r="J456" s="220">
        <f>ROUND(I456*H456,2)</f>
        <v>0</v>
      </c>
      <c r="K456" s="216" t="s">
        <v>160</v>
      </c>
      <c r="L456" s="45"/>
      <c r="M456" s="221" t="s">
        <v>19</v>
      </c>
      <c r="N456" s="222" t="s">
        <v>43</v>
      </c>
      <c r="O456" s="85"/>
      <c r="P456" s="223">
        <f>O456*H456</f>
        <v>0</v>
      </c>
      <c r="Q456" s="223">
        <v>0.0044999999999999997</v>
      </c>
      <c r="R456" s="223">
        <f>Q456*H456</f>
        <v>0.014579999999999999</v>
      </c>
      <c r="S456" s="223">
        <v>0</v>
      </c>
      <c r="T456" s="224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25" t="s">
        <v>262</v>
      </c>
      <c r="AT456" s="225" t="s">
        <v>156</v>
      </c>
      <c r="AU456" s="225" t="s">
        <v>81</v>
      </c>
      <c r="AY456" s="18" t="s">
        <v>153</v>
      </c>
      <c r="BE456" s="226">
        <f>IF(N456="základní",J456,0)</f>
        <v>0</v>
      </c>
      <c r="BF456" s="226">
        <f>IF(N456="snížená",J456,0)</f>
        <v>0</v>
      </c>
      <c r="BG456" s="226">
        <f>IF(N456="zákl. přenesená",J456,0)</f>
        <v>0</v>
      </c>
      <c r="BH456" s="226">
        <f>IF(N456="sníž. přenesená",J456,0)</f>
        <v>0</v>
      </c>
      <c r="BI456" s="226">
        <f>IF(N456="nulová",J456,0)</f>
        <v>0</v>
      </c>
      <c r="BJ456" s="18" t="s">
        <v>79</v>
      </c>
      <c r="BK456" s="226">
        <f>ROUND(I456*H456,2)</f>
        <v>0</v>
      </c>
      <c r="BL456" s="18" t="s">
        <v>262</v>
      </c>
      <c r="BM456" s="225" t="s">
        <v>685</v>
      </c>
    </row>
    <row r="457" s="2" customFormat="1">
      <c r="A457" s="39"/>
      <c r="B457" s="40"/>
      <c r="C457" s="41"/>
      <c r="D457" s="227" t="s">
        <v>163</v>
      </c>
      <c r="E457" s="41"/>
      <c r="F457" s="228" t="s">
        <v>686</v>
      </c>
      <c r="G457" s="41"/>
      <c r="H457" s="41"/>
      <c r="I457" s="229"/>
      <c r="J457" s="41"/>
      <c r="K457" s="41"/>
      <c r="L457" s="45"/>
      <c r="M457" s="230"/>
      <c r="N457" s="231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163</v>
      </c>
      <c r="AU457" s="18" t="s">
        <v>81</v>
      </c>
    </row>
    <row r="458" s="2" customFormat="1">
      <c r="A458" s="39"/>
      <c r="B458" s="40"/>
      <c r="C458" s="41"/>
      <c r="D458" s="232" t="s">
        <v>165</v>
      </c>
      <c r="E458" s="41"/>
      <c r="F458" s="233" t="s">
        <v>687</v>
      </c>
      <c r="G458" s="41"/>
      <c r="H458" s="41"/>
      <c r="I458" s="229"/>
      <c r="J458" s="41"/>
      <c r="K458" s="41"/>
      <c r="L458" s="45"/>
      <c r="M458" s="230"/>
      <c r="N458" s="231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165</v>
      </c>
      <c r="AU458" s="18" t="s">
        <v>81</v>
      </c>
    </row>
    <row r="459" s="13" customFormat="1">
      <c r="A459" s="13"/>
      <c r="B459" s="234"/>
      <c r="C459" s="235"/>
      <c r="D459" s="227" t="s">
        <v>167</v>
      </c>
      <c r="E459" s="236" t="s">
        <v>19</v>
      </c>
      <c r="F459" s="237" t="s">
        <v>675</v>
      </c>
      <c r="G459" s="235"/>
      <c r="H459" s="238">
        <v>3.2400000000000002</v>
      </c>
      <c r="I459" s="239"/>
      <c r="J459" s="235"/>
      <c r="K459" s="235"/>
      <c r="L459" s="240"/>
      <c r="M459" s="241"/>
      <c r="N459" s="242"/>
      <c r="O459" s="242"/>
      <c r="P459" s="242"/>
      <c r="Q459" s="242"/>
      <c r="R459" s="242"/>
      <c r="S459" s="242"/>
      <c r="T459" s="24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4" t="s">
        <v>167</v>
      </c>
      <c r="AU459" s="244" t="s">
        <v>81</v>
      </c>
      <c r="AV459" s="13" t="s">
        <v>81</v>
      </c>
      <c r="AW459" s="13" t="s">
        <v>33</v>
      </c>
      <c r="AX459" s="13" t="s">
        <v>72</v>
      </c>
      <c r="AY459" s="244" t="s">
        <v>153</v>
      </c>
    </row>
    <row r="460" s="14" customFormat="1">
      <c r="A460" s="14"/>
      <c r="B460" s="245"/>
      <c r="C460" s="246"/>
      <c r="D460" s="227" t="s">
        <v>167</v>
      </c>
      <c r="E460" s="247" t="s">
        <v>19</v>
      </c>
      <c r="F460" s="248" t="s">
        <v>171</v>
      </c>
      <c r="G460" s="246"/>
      <c r="H460" s="249">
        <v>3.2400000000000002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5" t="s">
        <v>167</v>
      </c>
      <c r="AU460" s="255" t="s">
        <v>81</v>
      </c>
      <c r="AV460" s="14" t="s">
        <v>161</v>
      </c>
      <c r="AW460" s="14" t="s">
        <v>33</v>
      </c>
      <c r="AX460" s="14" t="s">
        <v>79</v>
      </c>
      <c r="AY460" s="255" t="s">
        <v>153</v>
      </c>
    </row>
    <row r="461" s="2" customFormat="1" ht="21.75" customHeight="1">
      <c r="A461" s="39"/>
      <c r="B461" s="40"/>
      <c r="C461" s="214" t="s">
        <v>688</v>
      </c>
      <c r="D461" s="214" t="s">
        <v>156</v>
      </c>
      <c r="E461" s="215" t="s">
        <v>689</v>
      </c>
      <c r="F461" s="216" t="s">
        <v>690</v>
      </c>
      <c r="G461" s="217" t="s">
        <v>246</v>
      </c>
      <c r="H461" s="218">
        <v>5.6200000000000001</v>
      </c>
      <c r="I461" s="219"/>
      <c r="J461" s="220">
        <f>ROUND(I461*H461,2)</f>
        <v>0</v>
      </c>
      <c r="K461" s="216" t="s">
        <v>423</v>
      </c>
      <c r="L461" s="45"/>
      <c r="M461" s="221" t="s">
        <v>19</v>
      </c>
      <c r="N461" s="222" t="s">
        <v>43</v>
      </c>
      <c r="O461" s="85"/>
      <c r="P461" s="223">
        <f>O461*H461</f>
        <v>0</v>
      </c>
      <c r="Q461" s="223">
        <v>0.00020000000000000001</v>
      </c>
      <c r="R461" s="223">
        <f>Q461*H461</f>
        <v>0.001124</v>
      </c>
      <c r="S461" s="223">
        <v>0</v>
      </c>
      <c r="T461" s="224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5" t="s">
        <v>262</v>
      </c>
      <c r="AT461" s="225" t="s">
        <v>156</v>
      </c>
      <c r="AU461" s="225" t="s">
        <v>81</v>
      </c>
      <c r="AY461" s="18" t="s">
        <v>153</v>
      </c>
      <c r="BE461" s="226">
        <f>IF(N461="základní",J461,0)</f>
        <v>0</v>
      </c>
      <c r="BF461" s="226">
        <f>IF(N461="snížená",J461,0)</f>
        <v>0</v>
      </c>
      <c r="BG461" s="226">
        <f>IF(N461="zákl. přenesená",J461,0)</f>
        <v>0</v>
      </c>
      <c r="BH461" s="226">
        <f>IF(N461="sníž. přenesená",J461,0)</f>
        <v>0</v>
      </c>
      <c r="BI461" s="226">
        <f>IF(N461="nulová",J461,0)</f>
        <v>0</v>
      </c>
      <c r="BJ461" s="18" t="s">
        <v>79</v>
      </c>
      <c r="BK461" s="226">
        <f>ROUND(I461*H461,2)</f>
        <v>0</v>
      </c>
      <c r="BL461" s="18" t="s">
        <v>262</v>
      </c>
      <c r="BM461" s="225" t="s">
        <v>691</v>
      </c>
    </row>
    <row r="462" s="2" customFormat="1">
      <c r="A462" s="39"/>
      <c r="B462" s="40"/>
      <c r="C462" s="41"/>
      <c r="D462" s="227" t="s">
        <v>163</v>
      </c>
      <c r="E462" s="41"/>
      <c r="F462" s="228" t="s">
        <v>692</v>
      </c>
      <c r="G462" s="41"/>
      <c r="H462" s="41"/>
      <c r="I462" s="229"/>
      <c r="J462" s="41"/>
      <c r="K462" s="41"/>
      <c r="L462" s="45"/>
      <c r="M462" s="230"/>
      <c r="N462" s="231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163</v>
      </c>
      <c r="AU462" s="18" t="s">
        <v>81</v>
      </c>
    </row>
    <row r="463" s="2" customFormat="1">
      <c r="A463" s="39"/>
      <c r="B463" s="40"/>
      <c r="C463" s="41"/>
      <c r="D463" s="232" t="s">
        <v>165</v>
      </c>
      <c r="E463" s="41"/>
      <c r="F463" s="233" t="s">
        <v>693</v>
      </c>
      <c r="G463" s="41"/>
      <c r="H463" s="41"/>
      <c r="I463" s="229"/>
      <c r="J463" s="41"/>
      <c r="K463" s="41"/>
      <c r="L463" s="45"/>
      <c r="M463" s="230"/>
      <c r="N463" s="231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165</v>
      </c>
      <c r="AU463" s="18" t="s">
        <v>81</v>
      </c>
    </row>
    <row r="464" s="13" customFormat="1">
      <c r="A464" s="13"/>
      <c r="B464" s="234"/>
      <c r="C464" s="235"/>
      <c r="D464" s="227" t="s">
        <v>167</v>
      </c>
      <c r="E464" s="236" t="s">
        <v>19</v>
      </c>
      <c r="F464" s="237" t="s">
        <v>694</v>
      </c>
      <c r="G464" s="235"/>
      <c r="H464" s="238">
        <v>5.6200000000000001</v>
      </c>
      <c r="I464" s="239"/>
      <c r="J464" s="235"/>
      <c r="K464" s="235"/>
      <c r="L464" s="240"/>
      <c r="M464" s="241"/>
      <c r="N464" s="242"/>
      <c r="O464" s="242"/>
      <c r="P464" s="242"/>
      <c r="Q464" s="242"/>
      <c r="R464" s="242"/>
      <c r="S464" s="242"/>
      <c r="T464" s="24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4" t="s">
        <v>167</v>
      </c>
      <c r="AU464" s="244" t="s">
        <v>81</v>
      </c>
      <c r="AV464" s="13" t="s">
        <v>81</v>
      </c>
      <c r="AW464" s="13" t="s">
        <v>33</v>
      </c>
      <c r="AX464" s="13" t="s">
        <v>72</v>
      </c>
      <c r="AY464" s="244" t="s">
        <v>153</v>
      </c>
    </row>
    <row r="465" s="14" customFormat="1">
      <c r="A465" s="14"/>
      <c r="B465" s="245"/>
      <c r="C465" s="246"/>
      <c r="D465" s="227" t="s">
        <v>167</v>
      </c>
      <c r="E465" s="247" t="s">
        <v>19</v>
      </c>
      <c r="F465" s="248" t="s">
        <v>171</v>
      </c>
      <c r="G465" s="246"/>
      <c r="H465" s="249">
        <v>5.6200000000000001</v>
      </c>
      <c r="I465" s="250"/>
      <c r="J465" s="246"/>
      <c r="K465" s="246"/>
      <c r="L465" s="251"/>
      <c r="M465" s="252"/>
      <c r="N465" s="253"/>
      <c r="O465" s="253"/>
      <c r="P465" s="253"/>
      <c r="Q465" s="253"/>
      <c r="R465" s="253"/>
      <c r="S465" s="253"/>
      <c r="T465" s="25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5" t="s">
        <v>167</v>
      </c>
      <c r="AU465" s="255" t="s">
        <v>81</v>
      </c>
      <c r="AV465" s="14" t="s">
        <v>161</v>
      </c>
      <c r="AW465" s="14" t="s">
        <v>33</v>
      </c>
      <c r="AX465" s="14" t="s">
        <v>79</v>
      </c>
      <c r="AY465" s="255" t="s">
        <v>153</v>
      </c>
    </row>
    <row r="466" s="2" customFormat="1" ht="24.15" customHeight="1">
      <c r="A466" s="39"/>
      <c r="B466" s="40"/>
      <c r="C466" s="257" t="s">
        <v>695</v>
      </c>
      <c r="D466" s="257" t="s">
        <v>370</v>
      </c>
      <c r="E466" s="258" t="s">
        <v>696</v>
      </c>
      <c r="F466" s="259" t="s">
        <v>697</v>
      </c>
      <c r="G466" s="260" t="s">
        <v>246</v>
      </c>
      <c r="H466" s="261">
        <v>6.1820000000000004</v>
      </c>
      <c r="I466" s="262"/>
      <c r="J466" s="263">
        <f>ROUND(I466*H466,2)</f>
        <v>0</v>
      </c>
      <c r="K466" s="259" t="s">
        <v>160</v>
      </c>
      <c r="L466" s="264"/>
      <c r="M466" s="265" t="s">
        <v>19</v>
      </c>
      <c r="N466" s="266" t="s">
        <v>43</v>
      </c>
      <c r="O466" s="85"/>
      <c r="P466" s="223">
        <f>O466*H466</f>
        <v>0</v>
      </c>
      <c r="Q466" s="223">
        <v>0.00021000000000000001</v>
      </c>
      <c r="R466" s="223">
        <f>Q466*H466</f>
        <v>0.0012982200000000001</v>
      </c>
      <c r="S466" s="223">
        <v>0</v>
      </c>
      <c r="T466" s="224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25" t="s">
        <v>369</v>
      </c>
      <c r="AT466" s="225" t="s">
        <v>370</v>
      </c>
      <c r="AU466" s="225" t="s">
        <v>81</v>
      </c>
      <c r="AY466" s="18" t="s">
        <v>153</v>
      </c>
      <c r="BE466" s="226">
        <f>IF(N466="základní",J466,0)</f>
        <v>0</v>
      </c>
      <c r="BF466" s="226">
        <f>IF(N466="snížená",J466,0)</f>
        <v>0</v>
      </c>
      <c r="BG466" s="226">
        <f>IF(N466="zákl. přenesená",J466,0)</f>
        <v>0</v>
      </c>
      <c r="BH466" s="226">
        <f>IF(N466="sníž. přenesená",J466,0)</f>
        <v>0</v>
      </c>
      <c r="BI466" s="226">
        <f>IF(N466="nulová",J466,0)</f>
        <v>0</v>
      </c>
      <c r="BJ466" s="18" t="s">
        <v>79</v>
      </c>
      <c r="BK466" s="226">
        <f>ROUND(I466*H466,2)</f>
        <v>0</v>
      </c>
      <c r="BL466" s="18" t="s">
        <v>262</v>
      </c>
      <c r="BM466" s="225" t="s">
        <v>698</v>
      </c>
    </row>
    <row r="467" s="2" customFormat="1">
      <c r="A467" s="39"/>
      <c r="B467" s="40"/>
      <c r="C467" s="41"/>
      <c r="D467" s="227" t="s">
        <v>163</v>
      </c>
      <c r="E467" s="41"/>
      <c r="F467" s="228" t="s">
        <v>697</v>
      </c>
      <c r="G467" s="41"/>
      <c r="H467" s="41"/>
      <c r="I467" s="229"/>
      <c r="J467" s="41"/>
      <c r="K467" s="41"/>
      <c r="L467" s="45"/>
      <c r="M467" s="230"/>
      <c r="N467" s="231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163</v>
      </c>
      <c r="AU467" s="18" t="s">
        <v>81</v>
      </c>
    </row>
    <row r="468" s="13" customFormat="1">
      <c r="A468" s="13"/>
      <c r="B468" s="234"/>
      <c r="C468" s="235"/>
      <c r="D468" s="227" t="s">
        <v>167</v>
      </c>
      <c r="E468" s="236" t="s">
        <v>19</v>
      </c>
      <c r="F468" s="237" t="s">
        <v>699</v>
      </c>
      <c r="G468" s="235"/>
      <c r="H468" s="238">
        <v>6.1820000000000004</v>
      </c>
      <c r="I468" s="239"/>
      <c r="J468" s="235"/>
      <c r="K468" s="235"/>
      <c r="L468" s="240"/>
      <c r="M468" s="241"/>
      <c r="N468" s="242"/>
      <c r="O468" s="242"/>
      <c r="P468" s="242"/>
      <c r="Q468" s="242"/>
      <c r="R468" s="242"/>
      <c r="S468" s="242"/>
      <c r="T468" s="24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4" t="s">
        <v>167</v>
      </c>
      <c r="AU468" s="244" t="s">
        <v>81</v>
      </c>
      <c r="AV468" s="13" t="s">
        <v>81</v>
      </c>
      <c r="AW468" s="13" t="s">
        <v>33</v>
      </c>
      <c r="AX468" s="13" t="s">
        <v>79</v>
      </c>
      <c r="AY468" s="244" t="s">
        <v>153</v>
      </c>
    </row>
    <row r="469" s="2" customFormat="1" ht="37.8" customHeight="1">
      <c r="A469" s="39"/>
      <c r="B469" s="40"/>
      <c r="C469" s="214" t="s">
        <v>700</v>
      </c>
      <c r="D469" s="214" t="s">
        <v>156</v>
      </c>
      <c r="E469" s="215" t="s">
        <v>701</v>
      </c>
      <c r="F469" s="216" t="s">
        <v>702</v>
      </c>
      <c r="G469" s="217" t="s">
        <v>159</v>
      </c>
      <c r="H469" s="218">
        <v>3.2400000000000002</v>
      </c>
      <c r="I469" s="219"/>
      <c r="J469" s="220">
        <f>ROUND(I469*H469,2)</f>
        <v>0</v>
      </c>
      <c r="K469" s="216" t="s">
        <v>257</v>
      </c>
      <c r="L469" s="45"/>
      <c r="M469" s="221" t="s">
        <v>19</v>
      </c>
      <c r="N469" s="222" t="s">
        <v>43</v>
      </c>
      <c r="O469" s="85"/>
      <c r="P469" s="223">
        <f>O469*H469</f>
        <v>0</v>
      </c>
      <c r="Q469" s="223">
        <v>0</v>
      </c>
      <c r="R469" s="223">
        <f>Q469*H469</f>
        <v>0</v>
      </c>
      <c r="S469" s="223">
        <v>0</v>
      </c>
      <c r="T469" s="224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25" t="s">
        <v>262</v>
      </c>
      <c r="AT469" s="225" t="s">
        <v>156</v>
      </c>
      <c r="AU469" s="225" t="s">
        <v>81</v>
      </c>
      <c r="AY469" s="18" t="s">
        <v>153</v>
      </c>
      <c r="BE469" s="226">
        <f>IF(N469="základní",J469,0)</f>
        <v>0</v>
      </c>
      <c r="BF469" s="226">
        <f>IF(N469="snížená",J469,0)</f>
        <v>0</v>
      </c>
      <c r="BG469" s="226">
        <f>IF(N469="zákl. přenesená",J469,0)</f>
        <v>0</v>
      </c>
      <c r="BH469" s="226">
        <f>IF(N469="sníž. přenesená",J469,0)</f>
        <v>0</v>
      </c>
      <c r="BI469" s="226">
        <f>IF(N469="nulová",J469,0)</f>
        <v>0</v>
      </c>
      <c r="BJ469" s="18" t="s">
        <v>79</v>
      </c>
      <c r="BK469" s="226">
        <f>ROUND(I469*H469,2)</f>
        <v>0</v>
      </c>
      <c r="BL469" s="18" t="s">
        <v>262</v>
      </c>
      <c r="BM469" s="225" t="s">
        <v>703</v>
      </c>
    </row>
    <row r="470" s="2" customFormat="1">
      <c r="A470" s="39"/>
      <c r="B470" s="40"/>
      <c r="C470" s="41"/>
      <c r="D470" s="227" t="s">
        <v>163</v>
      </c>
      <c r="E470" s="41"/>
      <c r="F470" s="228" t="s">
        <v>702</v>
      </c>
      <c r="G470" s="41"/>
      <c r="H470" s="41"/>
      <c r="I470" s="229"/>
      <c r="J470" s="41"/>
      <c r="K470" s="41"/>
      <c r="L470" s="45"/>
      <c r="M470" s="230"/>
      <c r="N470" s="231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163</v>
      </c>
      <c r="AU470" s="18" t="s">
        <v>81</v>
      </c>
    </row>
    <row r="471" s="13" customFormat="1">
      <c r="A471" s="13"/>
      <c r="B471" s="234"/>
      <c r="C471" s="235"/>
      <c r="D471" s="227" t="s">
        <v>167</v>
      </c>
      <c r="E471" s="236" t="s">
        <v>19</v>
      </c>
      <c r="F471" s="237" t="s">
        <v>675</v>
      </c>
      <c r="G471" s="235"/>
      <c r="H471" s="238">
        <v>3.2400000000000002</v>
      </c>
      <c r="I471" s="239"/>
      <c r="J471" s="235"/>
      <c r="K471" s="235"/>
      <c r="L471" s="240"/>
      <c r="M471" s="241"/>
      <c r="N471" s="242"/>
      <c r="O471" s="242"/>
      <c r="P471" s="242"/>
      <c r="Q471" s="242"/>
      <c r="R471" s="242"/>
      <c r="S471" s="242"/>
      <c r="T471" s="24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4" t="s">
        <v>167</v>
      </c>
      <c r="AU471" s="244" t="s">
        <v>81</v>
      </c>
      <c r="AV471" s="13" t="s">
        <v>81</v>
      </c>
      <c r="AW471" s="13" t="s">
        <v>33</v>
      </c>
      <c r="AX471" s="13" t="s">
        <v>72</v>
      </c>
      <c r="AY471" s="244" t="s">
        <v>153</v>
      </c>
    </row>
    <row r="472" s="14" customFormat="1">
      <c r="A472" s="14"/>
      <c r="B472" s="245"/>
      <c r="C472" s="246"/>
      <c r="D472" s="227" t="s">
        <v>167</v>
      </c>
      <c r="E472" s="247" t="s">
        <v>19</v>
      </c>
      <c r="F472" s="248" t="s">
        <v>171</v>
      </c>
      <c r="G472" s="246"/>
      <c r="H472" s="249">
        <v>3.2400000000000002</v>
      </c>
      <c r="I472" s="250"/>
      <c r="J472" s="246"/>
      <c r="K472" s="246"/>
      <c r="L472" s="251"/>
      <c r="M472" s="252"/>
      <c r="N472" s="253"/>
      <c r="O472" s="253"/>
      <c r="P472" s="253"/>
      <c r="Q472" s="253"/>
      <c r="R472" s="253"/>
      <c r="S472" s="253"/>
      <c r="T472" s="25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5" t="s">
        <v>167</v>
      </c>
      <c r="AU472" s="255" t="s">
        <v>81</v>
      </c>
      <c r="AV472" s="14" t="s">
        <v>161</v>
      </c>
      <c r="AW472" s="14" t="s">
        <v>33</v>
      </c>
      <c r="AX472" s="14" t="s">
        <v>79</v>
      </c>
      <c r="AY472" s="255" t="s">
        <v>153</v>
      </c>
    </row>
    <row r="473" s="2" customFormat="1" ht="16.5" customHeight="1">
      <c r="A473" s="39"/>
      <c r="B473" s="40"/>
      <c r="C473" s="257" t="s">
        <v>704</v>
      </c>
      <c r="D473" s="257" t="s">
        <v>370</v>
      </c>
      <c r="E473" s="258" t="s">
        <v>705</v>
      </c>
      <c r="F473" s="259" t="s">
        <v>706</v>
      </c>
      <c r="G473" s="260" t="s">
        <v>159</v>
      </c>
      <c r="H473" s="261">
        <v>3.5640000000000001</v>
      </c>
      <c r="I473" s="262"/>
      <c r="J473" s="263">
        <f>ROUND(I473*H473,2)</f>
        <v>0</v>
      </c>
      <c r="K473" s="259" t="s">
        <v>257</v>
      </c>
      <c r="L473" s="264"/>
      <c r="M473" s="265" t="s">
        <v>19</v>
      </c>
      <c r="N473" s="266" t="s">
        <v>43</v>
      </c>
      <c r="O473" s="85"/>
      <c r="P473" s="223">
        <f>O473*H473</f>
        <v>0</v>
      </c>
      <c r="Q473" s="223">
        <v>0.0126</v>
      </c>
      <c r="R473" s="223">
        <f>Q473*H473</f>
        <v>0.044906399999999999</v>
      </c>
      <c r="S473" s="223">
        <v>0</v>
      </c>
      <c r="T473" s="224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25" t="s">
        <v>369</v>
      </c>
      <c r="AT473" s="225" t="s">
        <v>370</v>
      </c>
      <c r="AU473" s="225" t="s">
        <v>81</v>
      </c>
      <c r="AY473" s="18" t="s">
        <v>153</v>
      </c>
      <c r="BE473" s="226">
        <f>IF(N473="základní",J473,0)</f>
        <v>0</v>
      </c>
      <c r="BF473" s="226">
        <f>IF(N473="snížená",J473,0)</f>
        <v>0</v>
      </c>
      <c r="BG473" s="226">
        <f>IF(N473="zákl. přenesená",J473,0)</f>
        <v>0</v>
      </c>
      <c r="BH473" s="226">
        <f>IF(N473="sníž. přenesená",J473,0)</f>
        <v>0</v>
      </c>
      <c r="BI473" s="226">
        <f>IF(N473="nulová",J473,0)</f>
        <v>0</v>
      </c>
      <c r="BJ473" s="18" t="s">
        <v>79</v>
      </c>
      <c r="BK473" s="226">
        <f>ROUND(I473*H473,2)</f>
        <v>0</v>
      </c>
      <c r="BL473" s="18" t="s">
        <v>262</v>
      </c>
      <c r="BM473" s="225" t="s">
        <v>707</v>
      </c>
    </row>
    <row r="474" s="2" customFormat="1">
      <c r="A474" s="39"/>
      <c r="B474" s="40"/>
      <c r="C474" s="41"/>
      <c r="D474" s="227" t="s">
        <v>163</v>
      </c>
      <c r="E474" s="41"/>
      <c r="F474" s="228" t="s">
        <v>706</v>
      </c>
      <c r="G474" s="41"/>
      <c r="H474" s="41"/>
      <c r="I474" s="229"/>
      <c r="J474" s="41"/>
      <c r="K474" s="41"/>
      <c r="L474" s="45"/>
      <c r="M474" s="230"/>
      <c r="N474" s="231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163</v>
      </c>
      <c r="AU474" s="18" t="s">
        <v>81</v>
      </c>
    </row>
    <row r="475" s="13" customFormat="1">
      <c r="A475" s="13"/>
      <c r="B475" s="234"/>
      <c r="C475" s="235"/>
      <c r="D475" s="227" t="s">
        <v>167</v>
      </c>
      <c r="E475" s="236" t="s">
        <v>19</v>
      </c>
      <c r="F475" s="237" t="s">
        <v>675</v>
      </c>
      <c r="G475" s="235"/>
      <c r="H475" s="238">
        <v>3.2400000000000002</v>
      </c>
      <c r="I475" s="239"/>
      <c r="J475" s="235"/>
      <c r="K475" s="235"/>
      <c r="L475" s="240"/>
      <c r="M475" s="241"/>
      <c r="N475" s="242"/>
      <c r="O475" s="242"/>
      <c r="P475" s="242"/>
      <c r="Q475" s="242"/>
      <c r="R475" s="242"/>
      <c r="S475" s="242"/>
      <c r="T475" s="24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4" t="s">
        <v>167</v>
      </c>
      <c r="AU475" s="244" t="s">
        <v>81</v>
      </c>
      <c r="AV475" s="13" t="s">
        <v>81</v>
      </c>
      <c r="AW475" s="13" t="s">
        <v>33</v>
      </c>
      <c r="AX475" s="13" t="s">
        <v>72</v>
      </c>
      <c r="AY475" s="244" t="s">
        <v>153</v>
      </c>
    </row>
    <row r="476" s="13" customFormat="1">
      <c r="A476" s="13"/>
      <c r="B476" s="234"/>
      <c r="C476" s="235"/>
      <c r="D476" s="227" t="s">
        <v>167</v>
      </c>
      <c r="E476" s="236" t="s">
        <v>19</v>
      </c>
      <c r="F476" s="237" t="s">
        <v>708</v>
      </c>
      <c r="G476" s="235"/>
      <c r="H476" s="238">
        <v>3.5640000000000001</v>
      </c>
      <c r="I476" s="239"/>
      <c r="J476" s="235"/>
      <c r="K476" s="235"/>
      <c r="L476" s="240"/>
      <c r="M476" s="241"/>
      <c r="N476" s="242"/>
      <c r="O476" s="242"/>
      <c r="P476" s="242"/>
      <c r="Q476" s="242"/>
      <c r="R476" s="242"/>
      <c r="S476" s="242"/>
      <c r="T476" s="24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4" t="s">
        <v>167</v>
      </c>
      <c r="AU476" s="244" t="s">
        <v>81</v>
      </c>
      <c r="AV476" s="13" t="s">
        <v>81</v>
      </c>
      <c r="AW476" s="13" t="s">
        <v>33</v>
      </c>
      <c r="AX476" s="13" t="s">
        <v>79</v>
      </c>
      <c r="AY476" s="244" t="s">
        <v>153</v>
      </c>
    </row>
    <row r="477" s="2" customFormat="1" ht="24.15" customHeight="1">
      <c r="A477" s="39"/>
      <c r="B477" s="40"/>
      <c r="C477" s="214" t="s">
        <v>709</v>
      </c>
      <c r="D477" s="214" t="s">
        <v>156</v>
      </c>
      <c r="E477" s="215" t="s">
        <v>710</v>
      </c>
      <c r="F477" s="216" t="s">
        <v>711</v>
      </c>
      <c r="G477" s="217" t="s">
        <v>296</v>
      </c>
      <c r="H477" s="218">
        <v>0.062</v>
      </c>
      <c r="I477" s="219"/>
      <c r="J477" s="220">
        <f>ROUND(I477*H477,2)</f>
        <v>0</v>
      </c>
      <c r="K477" s="216" t="s">
        <v>160</v>
      </c>
      <c r="L477" s="45"/>
      <c r="M477" s="221" t="s">
        <v>19</v>
      </c>
      <c r="N477" s="222" t="s">
        <v>43</v>
      </c>
      <c r="O477" s="85"/>
      <c r="P477" s="223">
        <f>O477*H477</f>
        <v>0</v>
      </c>
      <c r="Q477" s="223">
        <v>0</v>
      </c>
      <c r="R477" s="223">
        <f>Q477*H477</f>
        <v>0</v>
      </c>
      <c r="S477" s="223">
        <v>0</v>
      </c>
      <c r="T477" s="224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25" t="s">
        <v>262</v>
      </c>
      <c r="AT477" s="225" t="s">
        <v>156</v>
      </c>
      <c r="AU477" s="225" t="s">
        <v>81</v>
      </c>
      <c r="AY477" s="18" t="s">
        <v>153</v>
      </c>
      <c r="BE477" s="226">
        <f>IF(N477="základní",J477,0)</f>
        <v>0</v>
      </c>
      <c r="BF477" s="226">
        <f>IF(N477="snížená",J477,0)</f>
        <v>0</v>
      </c>
      <c r="BG477" s="226">
        <f>IF(N477="zákl. přenesená",J477,0)</f>
        <v>0</v>
      </c>
      <c r="BH477" s="226">
        <f>IF(N477="sníž. přenesená",J477,0)</f>
        <v>0</v>
      </c>
      <c r="BI477" s="226">
        <f>IF(N477="nulová",J477,0)</f>
        <v>0</v>
      </c>
      <c r="BJ477" s="18" t="s">
        <v>79</v>
      </c>
      <c r="BK477" s="226">
        <f>ROUND(I477*H477,2)</f>
        <v>0</v>
      </c>
      <c r="BL477" s="18" t="s">
        <v>262</v>
      </c>
      <c r="BM477" s="225" t="s">
        <v>712</v>
      </c>
    </row>
    <row r="478" s="2" customFormat="1">
      <c r="A478" s="39"/>
      <c r="B478" s="40"/>
      <c r="C478" s="41"/>
      <c r="D478" s="227" t="s">
        <v>163</v>
      </c>
      <c r="E478" s="41"/>
      <c r="F478" s="228" t="s">
        <v>713</v>
      </c>
      <c r="G478" s="41"/>
      <c r="H478" s="41"/>
      <c r="I478" s="229"/>
      <c r="J478" s="41"/>
      <c r="K478" s="41"/>
      <c r="L478" s="45"/>
      <c r="M478" s="230"/>
      <c r="N478" s="231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163</v>
      </c>
      <c r="AU478" s="18" t="s">
        <v>81</v>
      </c>
    </row>
    <row r="479" s="2" customFormat="1">
      <c r="A479" s="39"/>
      <c r="B479" s="40"/>
      <c r="C479" s="41"/>
      <c r="D479" s="232" t="s">
        <v>165</v>
      </c>
      <c r="E479" s="41"/>
      <c r="F479" s="233" t="s">
        <v>714</v>
      </c>
      <c r="G479" s="41"/>
      <c r="H479" s="41"/>
      <c r="I479" s="229"/>
      <c r="J479" s="41"/>
      <c r="K479" s="41"/>
      <c r="L479" s="45"/>
      <c r="M479" s="230"/>
      <c r="N479" s="231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165</v>
      </c>
      <c r="AU479" s="18" t="s">
        <v>81</v>
      </c>
    </row>
    <row r="480" s="12" customFormat="1" ht="22.8" customHeight="1">
      <c r="A480" s="12"/>
      <c r="B480" s="198"/>
      <c r="C480" s="199"/>
      <c r="D480" s="200" t="s">
        <v>71</v>
      </c>
      <c r="E480" s="212" t="s">
        <v>715</v>
      </c>
      <c r="F480" s="212" t="s">
        <v>716</v>
      </c>
      <c r="G480" s="199"/>
      <c r="H480" s="199"/>
      <c r="I480" s="202"/>
      <c r="J480" s="213">
        <f>BK480</f>
        <v>0</v>
      </c>
      <c r="K480" s="199"/>
      <c r="L480" s="204"/>
      <c r="M480" s="205"/>
      <c r="N480" s="206"/>
      <c r="O480" s="206"/>
      <c r="P480" s="207">
        <f>SUM(P481:P504)</f>
        <v>0</v>
      </c>
      <c r="Q480" s="206"/>
      <c r="R480" s="207">
        <f>SUM(R481:R504)</f>
        <v>0.071842000000000003</v>
      </c>
      <c r="S480" s="206"/>
      <c r="T480" s="208">
        <f>SUM(T481:T504)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09" t="s">
        <v>81</v>
      </c>
      <c r="AT480" s="210" t="s">
        <v>71</v>
      </c>
      <c r="AU480" s="210" t="s">
        <v>79</v>
      </c>
      <c r="AY480" s="209" t="s">
        <v>153</v>
      </c>
      <c r="BK480" s="211">
        <f>SUM(BK481:BK504)</f>
        <v>0</v>
      </c>
    </row>
    <row r="481" s="2" customFormat="1" ht="24.15" customHeight="1">
      <c r="A481" s="39"/>
      <c r="B481" s="40"/>
      <c r="C481" s="214" t="s">
        <v>717</v>
      </c>
      <c r="D481" s="214" t="s">
        <v>156</v>
      </c>
      <c r="E481" s="215" t="s">
        <v>718</v>
      </c>
      <c r="F481" s="216" t="s">
        <v>719</v>
      </c>
      <c r="G481" s="217" t="s">
        <v>159</v>
      </c>
      <c r="H481" s="218">
        <v>143.684</v>
      </c>
      <c r="I481" s="219"/>
      <c r="J481" s="220">
        <f>ROUND(I481*H481,2)</f>
        <v>0</v>
      </c>
      <c r="K481" s="216" t="s">
        <v>160</v>
      </c>
      <c r="L481" s="45"/>
      <c r="M481" s="221" t="s">
        <v>19</v>
      </c>
      <c r="N481" s="222" t="s">
        <v>43</v>
      </c>
      <c r="O481" s="85"/>
      <c r="P481" s="223">
        <f>O481*H481</f>
        <v>0</v>
      </c>
      <c r="Q481" s="223">
        <v>0</v>
      </c>
      <c r="R481" s="223">
        <f>Q481*H481</f>
        <v>0</v>
      </c>
      <c r="S481" s="223">
        <v>0</v>
      </c>
      <c r="T481" s="224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25" t="s">
        <v>262</v>
      </c>
      <c r="AT481" s="225" t="s">
        <v>156</v>
      </c>
      <c r="AU481" s="225" t="s">
        <v>81</v>
      </c>
      <c r="AY481" s="18" t="s">
        <v>153</v>
      </c>
      <c r="BE481" s="226">
        <f>IF(N481="základní",J481,0)</f>
        <v>0</v>
      </c>
      <c r="BF481" s="226">
        <f>IF(N481="snížená",J481,0)</f>
        <v>0</v>
      </c>
      <c r="BG481" s="226">
        <f>IF(N481="zákl. přenesená",J481,0)</f>
        <v>0</v>
      </c>
      <c r="BH481" s="226">
        <f>IF(N481="sníž. přenesená",J481,0)</f>
        <v>0</v>
      </c>
      <c r="BI481" s="226">
        <f>IF(N481="nulová",J481,0)</f>
        <v>0</v>
      </c>
      <c r="BJ481" s="18" t="s">
        <v>79</v>
      </c>
      <c r="BK481" s="226">
        <f>ROUND(I481*H481,2)</f>
        <v>0</v>
      </c>
      <c r="BL481" s="18" t="s">
        <v>262</v>
      </c>
      <c r="BM481" s="225" t="s">
        <v>720</v>
      </c>
    </row>
    <row r="482" s="2" customFormat="1">
      <c r="A482" s="39"/>
      <c r="B482" s="40"/>
      <c r="C482" s="41"/>
      <c r="D482" s="227" t="s">
        <v>163</v>
      </c>
      <c r="E482" s="41"/>
      <c r="F482" s="228" t="s">
        <v>721</v>
      </c>
      <c r="G482" s="41"/>
      <c r="H482" s="41"/>
      <c r="I482" s="229"/>
      <c r="J482" s="41"/>
      <c r="K482" s="41"/>
      <c r="L482" s="45"/>
      <c r="M482" s="230"/>
      <c r="N482" s="231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163</v>
      </c>
      <c r="AU482" s="18" t="s">
        <v>81</v>
      </c>
    </row>
    <row r="483" s="2" customFormat="1">
      <c r="A483" s="39"/>
      <c r="B483" s="40"/>
      <c r="C483" s="41"/>
      <c r="D483" s="232" t="s">
        <v>165</v>
      </c>
      <c r="E483" s="41"/>
      <c r="F483" s="233" t="s">
        <v>722</v>
      </c>
      <c r="G483" s="41"/>
      <c r="H483" s="41"/>
      <c r="I483" s="229"/>
      <c r="J483" s="41"/>
      <c r="K483" s="41"/>
      <c r="L483" s="45"/>
      <c r="M483" s="230"/>
      <c r="N483" s="231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165</v>
      </c>
      <c r="AU483" s="18" t="s">
        <v>81</v>
      </c>
    </row>
    <row r="484" s="13" customFormat="1">
      <c r="A484" s="13"/>
      <c r="B484" s="234"/>
      <c r="C484" s="235"/>
      <c r="D484" s="227" t="s">
        <v>167</v>
      </c>
      <c r="E484" s="236" t="s">
        <v>19</v>
      </c>
      <c r="F484" s="237" t="s">
        <v>199</v>
      </c>
      <c r="G484" s="235"/>
      <c r="H484" s="238">
        <v>97.058999999999998</v>
      </c>
      <c r="I484" s="239"/>
      <c r="J484" s="235"/>
      <c r="K484" s="235"/>
      <c r="L484" s="240"/>
      <c r="M484" s="241"/>
      <c r="N484" s="242"/>
      <c r="O484" s="242"/>
      <c r="P484" s="242"/>
      <c r="Q484" s="242"/>
      <c r="R484" s="242"/>
      <c r="S484" s="242"/>
      <c r="T484" s="24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4" t="s">
        <v>167</v>
      </c>
      <c r="AU484" s="244" t="s">
        <v>81</v>
      </c>
      <c r="AV484" s="13" t="s">
        <v>81</v>
      </c>
      <c r="AW484" s="13" t="s">
        <v>33</v>
      </c>
      <c r="AX484" s="13" t="s">
        <v>72</v>
      </c>
      <c r="AY484" s="244" t="s">
        <v>153</v>
      </c>
    </row>
    <row r="485" s="13" customFormat="1">
      <c r="A485" s="13"/>
      <c r="B485" s="234"/>
      <c r="C485" s="235"/>
      <c r="D485" s="227" t="s">
        <v>167</v>
      </c>
      <c r="E485" s="236" t="s">
        <v>19</v>
      </c>
      <c r="F485" s="237" t="s">
        <v>200</v>
      </c>
      <c r="G485" s="235"/>
      <c r="H485" s="238">
        <v>-1.7729999999999999</v>
      </c>
      <c r="I485" s="239"/>
      <c r="J485" s="235"/>
      <c r="K485" s="235"/>
      <c r="L485" s="240"/>
      <c r="M485" s="241"/>
      <c r="N485" s="242"/>
      <c r="O485" s="242"/>
      <c r="P485" s="242"/>
      <c r="Q485" s="242"/>
      <c r="R485" s="242"/>
      <c r="S485" s="242"/>
      <c r="T485" s="24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4" t="s">
        <v>167</v>
      </c>
      <c r="AU485" s="244" t="s">
        <v>81</v>
      </c>
      <c r="AV485" s="13" t="s">
        <v>81</v>
      </c>
      <c r="AW485" s="13" t="s">
        <v>33</v>
      </c>
      <c r="AX485" s="13" t="s">
        <v>72</v>
      </c>
      <c r="AY485" s="244" t="s">
        <v>153</v>
      </c>
    </row>
    <row r="486" s="13" customFormat="1">
      <c r="A486" s="13"/>
      <c r="B486" s="234"/>
      <c r="C486" s="235"/>
      <c r="D486" s="227" t="s">
        <v>167</v>
      </c>
      <c r="E486" s="236" t="s">
        <v>19</v>
      </c>
      <c r="F486" s="237" t="s">
        <v>201</v>
      </c>
      <c r="G486" s="235"/>
      <c r="H486" s="238">
        <v>-13.342000000000001</v>
      </c>
      <c r="I486" s="239"/>
      <c r="J486" s="235"/>
      <c r="K486" s="235"/>
      <c r="L486" s="240"/>
      <c r="M486" s="241"/>
      <c r="N486" s="242"/>
      <c r="O486" s="242"/>
      <c r="P486" s="242"/>
      <c r="Q486" s="242"/>
      <c r="R486" s="242"/>
      <c r="S486" s="242"/>
      <c r="T486" s="24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4" t="s">
        <v>167</v>
      </c>
      <c r="AU486" s="244" t="s">
        <v>81</v>
      </c>
      <c r="AV486" s="13" t="s">
        <v>81</v>
      </c>
      <c r="AW486" s="13" t="s">
        <v>33</v>
      </c>
      <c r="AX486" s="13" t="s">
        <v>72</v>
      </c>
      <c r="AY486" s="244" t="s">
        <v>153</v>
      </c>
    </row>
    <row r="487" s="13" customFormat="1">
      <c r="A487" s="13"/>
      <c r="B487" s="234"/>
      <c r="C487" s="235"/>
      <c r="D487" s="227" t="s">
        <v>167</v>
      </c>
      <c r="E487" s="236" t="s">
        <v>19</v>
      </c>
      <c r="F487" s="237" t="s">
        <v>723</v>
      </c>
      <c r="G487" s="235"/>
      <c r="H487" s="238">
        <v>61.740000000000002</v>
      </c>
      <c r="I487" s="239"/>
      <c r="J487" s="235"/>
      <c r="K487" s="235"/>
      <c r="L487" s="240"/>
      <c r="M487" s="241"/>
      <c r="N487" s="242"/>
      <c r="O487" s="242"/>
      <c r="P487" s="242"/>
      <c r="Q487" s="242"/>
      <c r="R487" s="242"/>
      <c r="S487" s="242"/>
      <c r="T487" s="24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4" t="s">
        <v>167</v>
      </c>
      <c r="AU487" s="244" t="s">
        <v>81</v>
      </c>
      <c r="AV487" s="13" t="s">
        <v>81</v>
      </c>
      <c r="AW487" s="13" t="s">
        <v>33</v>
      </c>
      <c r="AX487" s="13" t="s">
        <v>72</v>
      </c>
      <c r="AY487" s="244" t="s">
        <v>153</v>
      </c>
    </row>
    <row r="488" s="14" customFormat="1">
      <c r="A488" s="14"/>
      <c r="B488" s="245"/>
      <c r="C488" s="246"/>
      <c r="D488" s="227" t="s">
        <v>167</v>
      </c>
      <c r="E488" s="247" t="s">
        <v>19</v>
      </c>
      <c r="F488" s="248" t="s">
        <v>171</v>
      </c>
      <c r="G488" s="246"/>
      <c r="H488" s="249">
        <v>143.684</v>
      </c>
      <c r="I488" s="250"/>
      <c r="J488" s="246"/>
      <c r="K488" s="246"/>
      <c r="L488" s="251"/>
      <c r="M488" s="252"/>
      <c r="N488" s="253"/>
      <c r="O488" s="253"/>
      <c r="P488" s="253"/>
      <c r="Q488" s="253"/>
      <c r="R488" s="253"/>
      <c r="S488" s="253"/>
      <c r="T488" s="25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5" t="s">
        <v>167</v>
      </c>
      <c r="AU488" s="255" t="s">
        <v>81</v>
      </c>
      <c r="AV488" s="14" t="s">
        <v>161</v>
      </c>
      <c r="AW488" s="14" t="s">
        <v>33</v>
      </c>
      <c r="AX488" s="14" t="s">
        <v>79</v>
      </c>
      <c r="AY488" s="255" t="s">
        <v>153</v>
      </c>
    </row>
    <row r="489" s="2" customFormat="1" ht="24.15" customHeight="1">
      <c r="A489" s="39"/>
      <c r="B489" s="40"/>
      <c r="C489" s="214" t="s">
        <v>724</v>
      </c>
      <c r="D489" s="214" t="s">
        <v>156</v>
      </c>
      <c r="E489" s="215" t="s">
        <v>725</v>
      </c>
      <c r="F489" s="216" t="s">
        <v>726</v>
      </c>
      <c r="G489" s="217" t="s">
        <v>159</v>
      </c>
      <c r="H489" s="218">
        <v>143.684</v>
      </c>
      <c r="I489" s="219"/>
      <c r="J489" s="220">
        <f>ROUND(I489*H489,2)</f>
        <v>0</v>
      </c>
      <c r="K489" s="216" t="s">
        <v>160</v>
      </c>
      <c r="L489" s="45"/>
      <c r="M489" s="221" t="s">
        <v>19</v>
      </c>
      <c r="N489" s="222" t="s">
        <v>43</v>
      </c>
      <c r="O489" s="85"/>
      <c r="P489" s="223">
        <f>O489*H489</f>
        <v>0</v>
      </c>
      <c r="Q489" s="223">
        <v>0.00021000000000000001</v>
      </c>
      <c r="R489" s="223">
        <f>Q489*H489</f>
        <v>0.030173640000000002</v>
      </c>
      <c r="S489" s="223">
        <v>0</v>
      </c>
      <c r="T489" s="224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25" t="s">
        <v>262</v>
      </c>
      <c r="AT489" s="225" t="s">
        <v>156</v>
      </c>
      <c r="AU489" s="225" t="s">
        <v>81</v>
      </c>
      <c r="AY489" s="18" t="s">
        <v>153</v>
      </c>
      <c r="BE489" s="226">
        <f>IF(N489="základní",J489,0)</f>
        <v>0</v>
      </c>
      <c r="BF489" s="226">
        <f>IF(N489="snížená",J489,0)</f>
        <v>0</v>
      </c>
      <c r="BG489" s="226">
        <f>IF(N489="zákl. přenesená",J489,0)</f>
        <v>0</v>
      </c>
      <c r="BH489" s="226">
        <f>IF(N489="sníž. přenesená",J489,0)</f>
        <v>0</v>
      </c>
      <c r="BI489" s="226">
        <f>IF(N489="nulová",J489,0)</f>
        <v>0</v>
      </c>
      <c r="BJ489" s="18" t="s">
        <v>79</v>
      </c>
      <c r="BK489" s="226">
        <f>ROUND(I489*H489,2)</f>
        <v>0</v>
      </c>
      <c r="BL489" s="18" t="s">
        <v>262</v>
      </c>
      <c r="BM489" s="225" t="s">
        <v>727</v>
      </c>
    </row>
    <row r="490" s="2" customFormat="1">
      <c r="A490" s="39"/>
      <c r="B490" s="40"/>
      <c r="C490" s="41"/>
      <c r="D490" s="227" t="s">
        <v>163</v>
      </c>
      <c r="E490" s="41"/>
      <c r="F490" s="228" t="s">
        <v>728</v>
      </c>
      <c r="G490" s="41"/>
      <c r="H490" s="41"/>
      <c r="I490" s="229"/>
      <c r="J490" s="41"/>
      <c r="K490" s="41"/>
      <c r="L490" s="45"/>
      <c r="M490" s="230"/>
      <c r="N490" s="231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163</v>
      </c>
      <c r="AU490" s="18" t="s">
        <v>81</v>
      </c>
    </row>
    <row r="491" s="2" customFormat="1">
      <c r="A491" s="39"/>
      <c r="B491" s="40"/>
      <c r="C491" s="41"/>
      <c r="D491" s="232" t="s">
        <v>165</v>
      </c>
      <c r="E491" s="41"/>
      <c r="F491" s="233" t="s">
        <v>729</v>
      </c>
      <c r="G491" s="41"/>
      <c r="H491" s="41"/>
      <c r="I491" s="229"/>
      <c r="J491" s="41"/>
      <c r="K491" s="41"/>
      <c r="L491" s="45"/>
      <c r="M491" s="230"/>
      <c r="N491" s="231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165</v>
      </c>
      <c r="AU491" s="18" t="s">
        <v>81</v>
      </c>
    </row>
    <row r="492" s="13" customFormat="1">
      <c r="A492" s="13"/>
      <c r="B492" s="234"/>
      <c r="C492" s="235"/>
      <c r="D492" s="227" t="s">
        <v>167</v>
      </c>
      <c r="E492" s="236" t="s">
        <v>19</v>
      </c>
      <c r="F492" s="237" t="s">
        <v>199</v>
      </c>
      <c r="G492" s="235"/>
      <c r="H492" s="238">
        <v>97.058999999999998</v>
      </c>
      <c r="I492" s="239"/>
      <c r="J492" s="235"/>
      <c r="K492" s="235"/>
      <c r="L492" s="240"/>
      <c r="M492" s="241"/>
      <c r="N492" s="242"/>
      <c r="O492" s="242"/>
      <c r="P492" s="242"/>
      <c r="Q492" s="242"/>
      <c r="R492" s="242"/>
      <c r="S492" s="242"/>
      <c r="T492" s="24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4" t="s">
        <v>167</v>
      </c>
      <c r="AU492" s="244" t="s">
        <v>81</v>
      </c>
      <c r="AV492" s="13" t="s">
        <v>81</v>
      </c>
      <c r="AW492" s="13" t="s">
        <v>33</v>
      </c>
      <c r="AX492" s="13" t="s">
        <v>72</v>
      </c>
      <c r="AY492" s="244" t="s">
        <v>153</v>
      </c>
    </row>
    <row r="493" s="13" customFormat="1">
      <c r="A493" s="13"/>
      <c r="B493" s="234"/>
      <c r="C493" s="235"/>
      <c r="D493" s="227" t="s">
        <v>167</v>
      </c>
      <c r="E493" s="236" t="s">
        <v>19</v>
      </c>
      <c r="F493" s="237" t="s">
        <v>200</v>
      </c>
      <c r="G493" s="235"/>
      <c r="H493" s="238">
        <v>-1.7729999999999999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4" t="s">
        <v>167</v>
      </c>
      <c r="AU493" s="244" t="s">
        <v>81</v>
      </c>
      <c r="AV493" s="13" t="s">
        <v>81</v>
      </c>
      <c r="AW493" s="13" t="s">
        <v>33</v>
      </c>
      <c r="AX493" s="13" t="s">
        <v>72</v>
      </c>
      <c r="AY493" s="244" t="s">
        <v>153</v>
      </c>
    </row>
    <row r="494" s="13" customFormat="1">
      <c r="A494" s="13"/>
      <c r="B494" s="234"/>
      <c r="C494" s="235"/>
      <c r="D494" s="227" t="s">
        <v>167</v>
      </c>
      <c r="E494" s="236" t="s">
        <v>19</v>
      </c>
      <c r="F494" s="237" t="s">
        <v>201</v>
      </c>
      <c r="G494" s="235"/>
      <c r="H494" s="238">
        <v>-13.342000000000001</v>
      </c>
      <c r="I494" s="239"/>
      <c r="J494" s="235"/>
      <c r="K494" s="235"/>
      <c r="L494" s="240"/>
      <c r="M494" s="241"/>
      <c r="N494" s="242"/>
      <c r="O494" s="242"/>
      <c r="P494" s="242"/>
      <c r="Q494" s="242"/>
      <c r="R494" s="242"/>
      <c r="S494" s="242"/>
      <c r="T494" s="24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4" t="s">
        <v>167</v>
      </c>
      <c r="AU494" s="244" t="s">
        <v>81</v>
      </c>
      <c r="AV494" s="13" t="s">
        <v>81</v>
      </c>
      <c r="AW494" s="13" t="s">
        <v>33</v>
      </c>
      <c r="AX494" s="13" t="s">
        <v>72</v>
      </c>
      <c r="AY494" s="244" t="s">
        <v>153</v>
      </c>
    </row>
    <row r="495" s="13" customFormat="1">
      <c r="A495" s="13"/>
      <c r="B495" s="234"/>
      <c r="C495" s="235"/>
      <c r="D495" s="227" t="s">
        <v>167</v>
      </c>
      <c r="E495" s="236" t="s">
        <v>19</v>
      </c>
      <c r="F495" s="237" t="s">
        <v>723</v>
      </c>
      <c r="G495" s="235"/>
      <c r="H495" s="238">
        <v>61.740000000000002</v>
      </c>
      <c r="I495" s="239"/>
      <c r="J495" s="235"/>
      <c r="K495" s="235"/>
      <c r="L495" s="240"/>
      <c r="M495" s="241"/>
      <c r="N495" s="242"/>
      <c r="O495" s="242"/>
      <c r="P495" s="242"/>
      <c r="Q495" s="242"/>
      <c r="R495" s="242"/>
      <c r="S495" s="242"/>
      <c r="T495" s="24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4" t="s">
        <v>167</v>
      </c>
      <c r="AU495" s="244" t="s">
        <v>81</v>
      </c>
      <c r="AV495" s="13" t="s">
        <v>81</v>
      </c>
      <c r="AW495" s="13" t="s">
        <v>33</v>
      </c>
      <c r="AX495" s="13" t="s">
        <v>72</v>
      </c>
      <c r="AY495" s="244" t="s">
        <v>153</v>
      </c>
    </row>
    <row r="496" s="14" customFormat="1">
      <c r="A496" s="14"/>
      <c r="B496" s="245"/>
      <c r="C496" s="246"/>
      <c r="D496" s="227" t="s">
        <v>167</v>
      </c>
      <c r="E496" s="247" t="s">
        <v>19</v>
      </c>
      <c r="F496" s="248" t="s">
        <v>171</v>
      </c>
      <c r="G496" s="246"/>
      <c r="H496" s="249">
        <v>143.684</v>
      </c>
      <c r="I496" s="250"/>
      <c r="J496" s="246"/>
      <c r="K496" s="246"/>
      <c r="L496" s="251"/>
      <c r="M496" s="252"/>
      <c r="N496" s="253"/>
      <c r="O496" s="253"/>
      <c r="P496" s="253"/>
      <c r="Q496" s="253"/>
      <c r="R496" s="253"/>
      <c r="S496" s="253"/>
      <c r="T496" s="25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5" t="s">
        <v>167</v>
      </c>
      <c r="AU496" s="255" t="s">
        <v>81</v>
      </c>
      <c r="AV496" s="14" t="s">
        <v>161</v>
      </c>
      <c r="AW496" s="14" t="s">
        <v>33</v>
      </c>
      <c r="AX496" s="14" t="s">
        <v>79</v>
      </c>
      <c r="AY496" s="255" t="s">
        <v>153</v>
      </c>
    </row>
    <row r="497" s="2" customFormat="1" ht="33" customHeight="1">
      <c r="A497" s="39"/>
      <c r="B497" s="40"/>
      <c r="C497" s="214" t="s">
        <v>730</v>
      </c>
      <c r="D497" s="214" t="s">
        <v>156</v>
      </c>
      <c r="E497" s="215" t="s">
        <v>731</v>
      </c>
      <c r="F497" s="216" t="s">
        <v>732</v>
      </c>
      <c r="G497" s="217" t="s">
        <v>159</v>
      </c>
      <c r="H497" s="218">
        <v>143.684</v>
      </c>
      <c r="I497" s="219"/>
      <c r="J497" s="220">
        <f>ROUND(I497*H497,2)</f>
        <v>0</v>
      </c>
      <c r="K497" s="216" t="s">
        <v>160</v>
      </c>
      <c r="L497" s="45"/>
      <c r="M497" s="221" t="s">
        <v>19</v>
      </c>
      <c r="N497" s="222" t="s">
        <v>43</v>
      </c>
      <c r="O497" s="85"/>
      <c r="P497" s="223">
        <f>O497*H497</f>
        <v>0</v>
      </c>
      <c r="Q497" s="223">
        <v>0.00029</v>
      </c>
      <c r="R497" s="223">
        <f>Q497*H497</f>
        <v>0.041668360000000002</v>
      </c>
      <c r="S497" s="223">
        <v>0</v>
      </c>
      <c r="T497" s="224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25" t="s">
        <v>262</v>
      </c>
      <c r="AT497" s="225" t="s">
        <v>156</v>
      </c>
      <c r="AU497" s="225" t="s">
        <v>81</v>
      </c>
      <c r="AY497" s="18" t="s">
        <v>153</v>
      </c>
      <c r="BE497" s="226">
        <f>IF(N497="základní",J497,0)</f>
        <v>0</v>
      </c>
      <c r="BF497" s="226">
        <f>IF(N497="snížená",J497,0)</f>
        <v>0</v>
      </c>
      <c r="BG497" s="226">
        <f>IF(N497="zákl. přenesená",J497,0)</f>
        <v>0</v>
      </c>
      <c r="BH497" s="226">
        <f>IF(N497="sníž. přenesená",J497,0)</f>
        <v>0</v>
      </c>
      <c r="BI497" s="226">
        <f>IF(N497="nulová",J497,0)</f>
        <v>0</v>
      </c>
      <c r="BJ497" s="18" t="s">
        <v>79</v>
      </c>
      <c r="BK497" s="226">
        <f>ROUND(I497*H497,2)</f>
        <v>0</v>
      </c>
      <c r="BL497" s="18" t="s">
        <v>262</v>
      </c>
      <c r="BM497" s="225" t="s">
        <v>733</v>
      </c>
    </row>
    <row r="498" s="2" customFormat="1">
      <c r="A498" s="39"/>
      <c r="B498" s="40"/>
      <c r="C498" s="41"/>
      <c r="D498" s="227" t="s">
        <v>163</v>
      </c>
      <c r="E498" s="41"/>
      <c r="F498" s="228" t="s">
        <v>734</v>
      </c>
      <c r="G498" s="41"/>
      <c r="H498" s="41"/>
      <c r="I498" s="229"/>
      <c r="J498" s="41"/>
      <c r="K498" s="41"/>
      <c r="L498" s="45"/>
      <c r="M498" s="230"/>
      <c r="N498" s="231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163</v>
      </c>
      <c r="AU498" s="18" t="s">
        <v>81</v>
      </c>
    </row>
    <row r="499" s="2" customFormat="1">
      <c r="A499" s="39"/>
      <c r="B499" s="40"/>
      <c r="C499" s="41"/>
      <c r="D499" s="232" t="s">
        <v>165</v>
      </c>
      <c r="E499" s="41"/>
      <c r="F499" s="233" t="s">
        <v>735</v>
      </c>
      <c r="G499" s="41"/>
      <c r="H499" s="41"/>
      <c r="I499" s="229"/>
      <c r="J499" s="41"/>
      <c r="K499" s="41"/>
      <c r="L499" s="45"/>
      <c r="M499" s="230"/>
      <c r="N499" s="231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165</v>
      </c>
      <c r="AU499" s="18" t="s">
        <v>81</v>
      </c>
    </row>
    <row r="500" s="13" customFormat="1">
      <c r="A500" s="13"/>
      <c r="B500" s="234"/>
      <c r="C500" s="235"/>
      <c r="D500" s="227" t="s">
        <v>167</v>
      </c>
      <c r="E500" s="236" t="s">
        <v>19</v>
      </c>
      <c r="F500" s="237" t="s">
        <v>199</v>
      </c>
      <c r="G500" s="235"/>
      <c r="H500" s="238">
        <v>97.058999999999998</v>
      </c>
      <c r="I500" s="239"/>
      <c r="J500" s="235"/>
      <c r="K500" s="235"/>
      <c r="L500" s="240"/>
      <c r="M500" s="241"/>
      <c r="N500" s="242"/>
      <c r="O500" s="242"/>
      <c r="P500" s="242"/>
      <c r="Q500" s="242"/>
      <c r="R500" s="242"/>
      <c r="S500" s="242"/>
      <c r="T500" s="24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4" t="s">
        <v>167</v>
      </c>
      <c r="AU500" s="244" t="s">
        <v>81</v>
      </c>
      <c r="AV500" s="13" t="s">
        <v>81</v>
      </c>
      <c r="AW500" s="13" t="s">
        <v>33</v>
      </c>
      <c r="AX500" s="13" t="s">
        <v>72</v>
      </c>
      <c r="AY500" s="244" t="s">
        <v>153</v>
      </c>
    </row>
    <row r="501" s="13" customFormat="1">
      <c r="A501" s="13"/>
      <c r="B501" s="234"/>
      <c r="C501" s="235"/>
      <c r="D501" s="227" t="s">
        <v>167</v>
      </c>
      <c r="E501" s="236" t="s">
        <v>19</v>
      </c>
      <c r="F501" s="237" t="s">
        <v>200</v>
      </c>
      <c r="G501" s="235"/>
      <c r="H501" s="238">
        <v>-1.7729999999999999</v>
      </c>
      <c r="I501" s="239"/>
      <c r="J501" s="235"/>
      <c r="K501" s="235"/>
      <c r="L501" s="240"/>
      <c r="M501" s="241"/>
      <c r="N501" s="242"/>
      <c r="O501" s="242"/>
      <c r="P501" s="242"/>
      <c r="Q501" s="242"/>
      <c r="R501" s="242"/>
      <c r="S501" s="242"/>
      <c r="T501" s="24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4" t="s">
        <v>167</v>
      </c>
      <c r="AU501" s="244" t="s">
        <v>81</v>
      </c>
      <c r="AV501" s="13" t="s">
        <v>81</v>
      </c>
      <c r="AW501" s="13" t="s">
        <v>33</v>
      </c>
      <c r="AX501" s="13" t="s">
        <v>72</v>
      </c>
      <c r="AY501" s="244" t="s">
        <v>153</v>
      </c>
    </row>
    <row r="502" s="13" customFormat="1">
      <c r="A502" s="13"/>
      <c r="B502" s="234"/>
      <c r="C502" s="235"/>
      <c r="D502" s="227" t="s">
        <v>167</v>
      </c>
      <c r="E502" s="236" t="s">
        <v>19</v>
      </c>
      <c r="F502" s="237" t="s">
        <v>201</v>
      </c>
      <c r="G502" s="235"/>
      <c r="H502" s="238">
        <v>-13.342000000000001</v>
      </c>
      <c r="I502" s="239"/>
      <c r="J502" s="235"/>
      <c r="K502" s="235"/>
      <c r="L502" s="240"/>
      <c r="M502" s="241"/>
      <c r="N502" s="242"/>
      <c r="O502" s="242"/>
      <c r="P502" s="242"/>
      <c r="Q502" s="242"/>
      <c r="R502" s="242"/>
      <c r="S502" s="242"/>
      <c r="T502" s="24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4" t="s">
        <v>167</v>
      </c>
      <c r="AU502" s="244" t="s">
        <v>81</v>
      </c>
      <c r="AV502" s="13" t="s">
        <v>81</v>
      </c>
      <c r="AW502" s="13" t="s">
        <v>33</v>
      </c>
      <c r="AX502" s="13" t="s">
        <v>72</v>
      </c>
      <c r="AY502" s="244" t="s">
        <v>153</v>
      </c>
    </row>
    <row r="503" s="13" customFormat="1">
      <c r="A503" s="13"/>
      <c r="B503" s="234"/>
      <c r="C503" s="235"/>
      <c r="D503" s="227" t="s">
        <v>167</v>
      </c>
      <c r="E503" s="236" t="s">
        <v>19</v>
      </c>
      <c r="F503" s="237" t="s">
        <v>723</v>
      </c>
      <c r="G503" s="235"/>
      <c r="H503" s="238">
        <v>61.740000000000002</v>
      </c>
      <c r="I503" s="239"/>
      <c r="J503" s="235"/>
      <c r="K503" s="235"/>
      <c r="L503" s="240"/>
      <c r="M503" s="241"/>
      <c r="N503" s="242"/>
      <c r="O503" s="242"/>
      <c r="P503" s="242"/>
      <c r="Q503" s="242"/>
      <c r="R503" s="242"/>
      <c r="S503" s="242"/>
      <c r="T503" s="24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4" t="s">
        <v>167</v>
      </c>
      <c r="AU503" s="244" t="s">
        <v>81</v>
      </c>
      <c r="AV503" s="13" t="s">
        <v>81</v>
      </c>
      <c r="AW503" s="13" t="s">
        <v>33</v>
      </c>
      <c r="AX503" s="13" t="s">
        <v>72</v>
      </c>
      <c r="AY503" s="244" t="s">
        <v>153</v>
      </c>
    </row>
    <row r="504" s="14" customFormat="1">
      <c r="A504" s="14"/>
      <c r="B504" s="245"/>
      <c r="C504" s="246"/>
      <c r="D504" s="227" t="s">
        <v>167</v>
      </c>
      <c r="E504" s="247" t="s">
        <v>19</v>
      </c>
      <c r="F504" s="248" t="s">
        <v>171</v>
      </c>
      <c r="G504" s="246"/>
      <c r="H504" s="249">
        <v>143.684</v>
      </c>
      <c r="I504" s="250"/>
      <c r="J504" s="246"/>
      <c r="K504" s="246"/>
      <c r="L504" s="251"/>
      <c r="M504" s="252"/>
      <c r="N504" s="253"/>
      <c r="O504" s="253"/>
      <c r="P504" s="253"/>
      <c r="Q504" s="253"/>
      <c r="R504" s="253"/>
      <c r="S504" s="253"/>
      <c r="T504" s="25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5" t="s">
        <v>167</v>
      </c>
      <c r="AU504" s="255" t="s">
        <v>81</v>
      </c>
      <c r="AV504" s="14" t="s">
        <v>161</v>
      </c>
      <c r="AW504" s="14" t="s">
        <v>33</v>
      </c>
      <c r="AX504" s="14" t="s">
        <v>79</v>
      </c>
      <c r="AY504" s="255" t="s">
        <v>153</v>
      </c>
    </row>
    <row r="505" s="12" customFormat="1" ht="22.8" customHeight="1">
      <c r="A505" s="12"/>
      <c r="B505" s="198"/>
      <c r="C505" s="199"/>
      <c r="D505" s="200" t="s">
        <v>71</v>
      </c>
      <c r="E505" s="212" t="s">
        <v>736</v>
      </c>
      <c r="F505" s="212" t="s">
        <v>737</v>
      </c>
      <c r="G505" s="199"/>
      <c r="H505" s="199"/>
      <c r="I505" s="202"/>
      <c r="J505" s="213">
        <f>BK505</f>
        <v>0</v>
      </c>
      <c r="K505" s="199"/>
      <c r="L505" s="204"/>
      <c r="M505" s="205"/>
      <c r="N505" s="206"/>
      <c r="O505" s="206"/>
      <c r="P505" s="207">
        <f>SUM(P506:P517)</f>
        <v>0</v>
      </c>
      <c r="Q505" s="206"/>
      <c r="R505" s="207">
        <f>SUM(R506:R517)</f>
        <v>0.061239780000000008</v>
      </c>
      <c r="S505" s="206"/>
      <c r="T505" s="208">
        <f>SUM(T506:T517)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09" t="s">
        <v>81</v>
      </c>
      <c r="AT505" s="210" t="s">
        <v>71</v>
      </c>
      <c r="AU505" s="210" t="s">
        <v>79</v>
      </c>
      <c r="AY505" s="209" t="s">
        <v>153</v>
      </c>
      <c r="BK505" s="211">
        <f>SUM(BK506:BK517)</f>
        <v>0</v>
      </c>
    </row>
    <row r="506" s="2" customFormat="1" ht="24.15" customHeight="1">
      <c r="A506" s="39"/>
      <c r="B506" s="40"/>
      <c r="C506" s="214" t="s">
        <v>738</v>
      </c>
      <c r="D506" s="214" t="s">
        <v>156</v>
      </c>
      <c r="E506" s="215" t="s">
        <v>739</v>
      </c>
      <c r="F506" s="216" t="s">
        <v>740</v>
      </c>
      <c r="G506" s="217" t="s">
        <v>339</v>
      </c>
      <c r="H506" s="218">
        <v>3</v>
      </c>
      <c r="I506" s="219"/>
      <c r="J506" s="220">
        <f>ROUND(I506*H506,2)</f>
        <v>0</v>
      </c>
      <c r="K506" s="216" t="s">
        <v>160</v>
      </c>
      <c r="L506" s="45"/>
      <c r="M506" s="221" t="s">
        <v>19</v>
      </c>
      <c r="N506" s="222" t="s">
        <v>43</v>
      </c>
      <c r="O506" s="85"/>
      <c r="P506" s="223">
        <f>O506*H506</f>
        <v>0</v>
      </c>
      <c r="Q506" s="223">
        <v>0</v>
      </c>
      <c r="R506" s="223">
        <f>Q506*H506</f>
        <v>0</v>
      </c>
      <c r="S506" s="223">
        <v>0</v>
      </c>
      <c r="T506" s="224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25" t="s">
        <v>262</v>
      </c>
      <c r="AT506" s="225" t="s">
        <v>156</v>
      </c>
      <c r="AU506" s="225" t="s">
        <v>81</v>
      </c>
      <c r="AY506" s="18" t="s">
        <v>153</v>
      </c>
      <c r="BE506" s="226">
        <f>IF(N506="základní",J506,0)</f>
        <v>0</v>
      </c>
      <c r="BF506" s="226">
        <f>IF(N506="snížená",J506,0)</f>
        <v>0</v>
      </c>
      <c r="BG506" s="226">
        <f>IF(N506="zákl. přenesená",J506,0)</f>
        <v>0</v>
      </c>
      <c r="BH506" s="226">
        <f>IF(N506="sníž. přenesená",J506,0)</f>
        <v>0</v>
      </c>
      <c r="BI506" s="226">
        <f>IF(N506="nulová",J506,0)</f>
        <v>0</v>
      </c>
      <c r="BJ506" s="18" t="s">
        <v>79</v>
      </c>
      <c r="BK506" s="226">
        <f>ROUND(I506*H506,2)</f>
        <v>0</v>
      </c>
      <c r="BL506" s="18" t="s">
        <v>262</v>
      </c>
      <c r="BM506" s="225" t="s">
        <v>741</v>
      </c>
    </row>
    <row r="507" s="2" customFormat="1">
      <c r="A507" s="39"/>
      <c r="B507" s="40"/>
      <c r="C507" s="41"/>
      <c r="D507" s="227" t="s">
        <v>163</v>
      </c>
      <c r="E507" s="41"/>
      <c r="F507" s="228" t="s">
        <v>742</v>
      </c>
      <c r="G507" s="41"/>
      <c r="H507" s="41"/>
      <c r="I507" s="229"/>
      <c r="J507" s="41"/>
      <c r="K507" s="41"/>
      <c r="L507" s="45"/>
      <c r="M507" s="230"/>
      <c r="N507" s="231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163</v>
      </c>
      <c r="AU507" s="18" t="s">
        <v>81</v>
      </c>
    </row>
    <row r="508" s="2" customFormat="1">
      <c r="A508" s="39"/>
      <c r="B508" s="40"/>
      <c r="C508" s="41"/>
      <c r="D508" s="232" t="s">
        <v>165</v>
      </c>
      <c r="E508" s="41"/>
      <c r="F508" s="233" t="s">
        <v>743</v>
      </c>
      <c r="G508" s="41"/>
      <c r="H508" s="41"/>
      <c r="I508" s="229"/>
      <c r="J508" s="41"/>
      <c r="K508" s="41"/>
      <c r="L508" s="45"/>
      <c r="M508" s="230"/>
      <c r="N508" s="231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165</v>
      </c>
      <c r="AU508" s="18" t="s">
        <v>81</v>
      </c>
    </row>
    <row r="509" s="13" customFormat="1">
      <c r="A509" s="13"/>
      <c r="B509" s="234"/>
      <c r="C509" s="235"/>
      <c r="D509" s="227" t="s">
        <v>167</v>
      </c>
      <c r="E509" s="236" t="s">
        <v>19</v>
      </c>
      <c r="F509" s="237" t="s">
        <v>744</v>
      </c>
      <c r="G509" s="235"/>
      <c r="H509" s="238">
        <v>3</v>
      </c>
      <c r="I509" s="239"/>
      <c r="J509" s="235"/>
      <c r="K509" s="235"/>
      <c r="L509" s="240"/>
      <c r="M509" s="241"/>
      <c r="N509" s="242"/>
      <c r="O509" s="242"/>
      <c r="P509" s="242"/>
      <c r="Q509" s="242"/>
      <c r="R509" s="242"/>
      <c r="S509" s="242"/>
      <c r="T509" s="24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4" t="s">
        <v>167</v>
      </c>
      <c r="AU509" s="244" t="s">
        <v>81</v>
      </c>
      <c r="AV509" s="13" t="s">
        <v>81</v>
      </c>
      <c r="AW509" s="13" t="s">
        <v>33</v>
      </c>
      <c r="AX509" s="13" t="s">
        <v>72</v>
      </c>
      <c r="AY509" s="244" t="s">
        <v>153</v>
      </c>
    </row>
    <row r="510" s="14" customFormat="1">
      <c r="A510" s="14"/>
      <c r="B510" s="245"/>
      <c r="C510" s="246"/>
      <c r="D510" s="227" t="s">
        <v>167</v>
      </c>
      <c r="E510" s="247" t="s">
        <v>19</v>
      </c>
      <c r="F510" s="248" t="s">
        <v>171</v>
      </c>
      <c r="G510" s="246"/>
      <c r="H510" s="249">
        <v>3</v>
      </c>
      <c r="I510" s="250"/>
      <c r="J510" s="246"/>
      <c r="K510" s="246"/>
      <c r="L510" s="251"/>
      <c r="M510" s="252"/>
      <c r="N510" s="253"/>
      <c r="O510" s="253"/>
      <c r="P510" s="253"/>
      <c r="Q510" s="253"/>
      <c r="R510" s="253"/>
      <c r="S510" s="253"/>
      <c r="T510" s="25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5" t="s">
        <v>167</v>
      </c>
      <c r="AU510" s="255" t="s">
        <v>81</v>
      </c>
      <c r="AV510" s="14" t="s">
        <v>161</v>
      </c>
      <c r="AW510" s="14" t="s">
        <v>33</v>
      </c>
      <c r="AX510" s="14" t="s">
        <v>79</v>
      </c>
      <c r="AY510" s="255" t="s">
        <v>153</v>
      </c>
    </row>
    <row r="511" s="2" customFormat="1" ht="37.8" customHeight="1">
      <c r="A511" s="39"/>
      <c r="B511" s="40"/>
      <c r="C511" s="257" t="s">
        <v>745</v>
      </c>
      <c r="D511" s="257" t="s">
        <v>370</v>
      </c>
      <c r="E511" s="258" t="s">
        <v>746</v>
      </c>
      <c r="F511" s="259" t="s">
        <v>747</v>
      </c>
      <c r="G511" s="260" t="s">
        <v>159</v>
      </c>
      <c r="H511" s="261">
        <v>13.342000000000001</v>
      </c>
      <c r="I511" s="262"/>
      <c r="J511" s="263">
        <f>ROUND(I511*H511,2)</f>
        <v>0</v>
      </c>
      <c r="K511" s="259" t="s">
        <v>160</v>
      </c>
      <c r="L511" s="264"/>
      <c r="M511" s="265" t="s">
        <v>19</v>
      </c>
      <c r="N511" s="266" t="s">
        <v>43</v>
      </c>
      <c r="O511" s="85"/>
      <c r="P511" s="223">
        <f>O511*H511</f>
        <v>0</v>
      </c>
      <c r="Q511" s="223">
        <v>0.0045900000000000003</v>
      </c>
      <c r="R511" s="223">
        <f>Q511*H511</f>
        <v>0.061239780000000008</v>
      </c>
      <c r="S511" s="223">
        <v>0</v>
      </c>
      <c r="T511" s="224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5" t="s">
        <v>369</v>
      </c>
      <c r="AT511" s="225" t="s">
        <v>370</v>
      </c>
      <c r="AU511" s="225" t="s">
        <v>81</v>
      </c>
      <c r="AY511" s="18" t="s">
        <v>153</v>
      </c>
      <c r="BE511" s="226">
        <f>IF(N511="základní",J511,0)</f>
        <v>0</v>
      </c>
      <c r="BF511" s="226">
        <f>IF(N511="snížená",J511,0)</f>
        <v>0</v>
      </c>
      <c r="BG511" s="226">
        <f>IF(N511="zákl. přenesená",J511,0)</f>
        <v>0</v>
      </c>
      <c r="BH511" s="226">
        <f>IF(N511="sníž. přenesená",J511,0)</f>
        <v>0</v>
      </c>
      <c r="BI511" s="226">
        <f>IF(N511="nulová",J511,0)</f>
        <v>0</v>
      </c>
      <c r="BJ511" s="18" t="s">
        <v>79</v>
      </c>
      <c r="BK511" s="226">
        <f>ROUND(I511*H511,2)</f>
        <v>0</v>
      </c>
      <c r="BL511" s="18" t="s">
        <v>262</v>
      </c>
      <c r="BM511" s="225" t="s">
        <v>748</v>
      </c>
    </row>
    <row r="512" s="2" customFormat="1">
      <c r="A512" s="39"/>
      <c r="B512" s="40"/>
      <c r="C512" s="41"/>
      <c r="D512" s="227" t="s">
        <v>163</v>
      </c>
      <c r="E512" s="41"/>
      <c r="F512" s="228" t="s">
        <v>747</v>
      </c>
      <c r="G512" s="41"/>
      <c r="H512" s="41"/>
      <c r="I512" s="229"/>
      <c r="J512" s="41"/>
      <c r="K512" s="41"/>
      <c r="L512" s="45"/>
      <c r="M512" s="230"/>
      <c r="N512" s="231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163</v>
      </c>
      <c r="AU512" s="18" t="s">
        <v>81</v>
      </c>
    </row>
    <row r="513" s="13" customFormat="1">
      <c r="A513" s="13"/>
      <c r="B513" s="234"/>
      <c r="C513" s="235"/>
      <c r="D513" s="227" t="s">
        <v>167</v>
      </c>
      <c r="E513" s="236" t="s">
        <v>19</v>
      </c>
      <c r="F513" s="237" t="s">
        <v>749</v>
      </c>
      <c r="G513" s="235"/>
      <c r="H513" s="238">
        <v>13.342000000000001</v>
      </c>
      <c r="I513" s="239"/>
      <c r="J513" s="235"/>
      <c r="K513" s="235"/>
      <c r="L513" s="240"/>
      <c r="M513" s="241"/>
      <c r="N513" s="242"/>
      <c r="O513" s="242"/>
      <c r="P513" s="242"/>
      <c r="Q513" s="242"/>
      <c r="R513" s="242"/>
      <c r="S513" s="242"/>
      <c r="T513" s="24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4" t="s">
        <v>167</v>
      </c>
      <c r="AU513" s="244" t="s">
        <v>81</v>
      </c>
      <c r="AV513" s="13" t="s">
        <v>81</v>
      </c>
      <c r="AW513" s="13" t="s">
        <v>33</v>
      </c>
      <c r="AX513" s="13" t="s">
        <v>72</v>
      </c>
      <c r="AY513" s="244" t="s">
        <v>153</v>
      </c>
    </row>
    <row r="514" s="14" customFormat="1">
      <c r="A514" s="14"/>
      <c r="B514" s="245"/>
      <c r="C514" s="246"/>
      <c r="D514" s="227" t="s">
        <v>167</v>
      </c>
      <c r="E514" s="247" t="s">
        <v>19</v>
      </c>
      <c r="F514" s="248" t="s">
        <v>171</v>
      </c>
      <c r="G514" s="246"/>
      <c r="H514" s="249">
        <v>13.342000000000001</v>
      </c>
      <c r="I514" s="250"/>
      <c r="J514" s="246"/>
      <c r="K514" s="246"/>
      <c r="L514" s="251"/>
      <c r="M514" s="252"/>
      <c r="N514" s="253"/>
      <c r="O514" s="253"/>
      <c r="P514" s="253"/>
      <c r="Q514" s="253"/>
      <c r="R514" s="253"/>
      <c r="S514" s="253"/>
      <c r="T514" s="25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5" t="s">
        <v>167</v>
      </c>
      <c r="AU514" s="255" t="s">
        <v>81</v>
      </c>
      <c r="AV514" s="14" t="s">
        <v>161</v>
      </c>
      <c r="AW514" s="14" t="s">
        <v>33</v>
      </c>
      <c r="AX514" s="14" t="s">
        <v>79</v>
      </c>
      <c r="AY514" s="255" t="s">
        <v>153</v>
      </c>
    </row>
    <row r="515" s="2" customFormat="1" ht="24.15" customHeight="1">
      <c r="A515" s="39"/>
      <c r="B515" s="40"/>
      <c r="C515" s="214" t="s">
        <v>750</v>
      </c>
      <c r="D515" s="214" t="s">
        <v>156</v>
      </c>
      <c r="E515" s="215" t="s">
        <v>751</v>
      </c>
      <c r="F515" s="216" t="s">
        <v>752</v>
      </c>
      <c r="G515" s="217" t="s">
        <v>296</v>
      </c>
      <c r="H515" s="218">
        <v>0.072999999999999995</v>
      </c>
      <c r="I515" s="219"/>
      <c r="J515" s="220">
        <f>ROUND(I515*H515,2)</f>
        <v>0</v>
      </c>
      <c r="K515" s="216" t="s">
        <v>160</v>
      </c>
      <c r="L515" s="45"/>
      <c r="M515" s="221" t="s">
        <v>19</v>
      </c>
      <c r="N515" s="222" t="s">
        <v>43</v>
      </c>
      <c r="O515" s="85"/>
      <c r="P515" s="223">
        <f>O515*H515</f>
        <v>0</v>
      </c>
      <c r="Q515" s="223">
        <v>0</v>
      </c>
      <c r="R515" s="223">
        <f>Q515*H515</f>
        <v>0</v>
      </c>
      <c r="S515" s="223">
        <v>0</v>
      </c>
      <c r="T515" s="224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5" t="s">
        <v>262</v>
      </c>
      <c r="AT515" s="225" t="s">
        <v>156</v>
      </c>
      <c r="AU515" s="225" t="s">
        <v>81</v>
      </c>
      <c r="AY515" s="18" t="s">
        <v>153</v>
      </c>
      <c r="BE515" s="226">
        <f>IF(N515="základní",J515,0)</f>
        <v>0</v>
      </c>
      <c r="BF515" s="226">
        <f>IF(N515="snížená",J515,0)</f>
        <v>0</v>
      </c>
      <c r="BG515" s="226">
        <f>IF(N515="zákl. přenesená",J515,0)</f>
        <v>0</v>
      </c>
      <c r="BH515" s="226">
        <f>IF(N515="sníž. přenesená",J515,0)</f>
        <v>0</v>
      </c>
      <c r="BI515" s="226">
        <f>IF(N515="nulová",J515,0)</f>
        <v>0</v>
      </c>
      <c r="BJ515" s="18" t="s">
        <v>79</v>
      </c>
      <c r="BK515" s="226">
        <f>ROUND(I515*H515,2)</f>
        <v>0</v>
      </c>
      <c r="BL515" s="18" t="s">
        <v>262</v>
      </c>
      <c r="BM515" s="225" t="s">
        <v>753</v>
      </c>
    </row>
    <row r="516" s="2" customFormat="1">
      <c r="A516" s="39"/>
      <c r="B516" s="40"/>
      <c r="C516" s="41"/>
      <c r="D516" s="227" t="s">
        <v>163</v>
      </c>
      <c r="E516" s="41"/>
      <c r="F516" s="228" t="s">
        <v>754</v>
      </c>
      <c r="G516" s="41"/>
      <c r="H516" s="41"/>
      <c r="I516" s="229"/>
      <c r="J516" s="41"/>
      <c r="K516" s="41"/>
      <c r="L516" s="45"/>
      <c r="M516" s="230"/>
      <c r="N516" s="231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163</v>
      </c>
      <c r="AU516" s="18" t="s">
        <v>81</v>
      </c>
    </row>
    <row r="517" s="2" customFormat="1">
      <c r="A517" s="39"/>
      <c r="B517" s="40"/>
      <c r="C517" s="41"/>
      <c r="D517" s="232" t="s">
        <v>165</v>
      </c>
      <c r="E517" s="41"/>
      <c r="F517" s="233" t="s">
        <v>755</v>
      </c>
      <c r="G517" s="41"/>
      <c r="H517" s="41"/>
      <c r="I517" s="229"/>
      <c r="J517" s="41"/>
      <c r="K517" s="41"/>
      <c r="L517" s="45"/>
      <c r="M517" s="230"/>
      <c r="N517" s="231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165</v>
      </c>
      <c r="AU517" s="18" t="s">
        <v>81</v>
      </c>
    </row>
    <row r="518" s="12" customFormat="1" ht="25.92" customHeight="1">
      <c r="A518" s="12"/>
      <c r="B518" s="198"/>
      <c r="C518" s="199"/>
      <c r="D518" s="200" t="s">
        <v>71</v>
      </c>
      <c r="E518" s="201" t="s">
        <v>756</v>
      </c>
      <c r="F518" s="201" t="s">
        <v>757</v>
      </c>
      <c r="G518" s="199"/>
      <c r="H518" s="199"/>
      <c r="I518" s="202"/>
      <c r="J518" s="203">
        <f>BK518</f>
        <v>0</v>
      </c>
      <c r="K518" s="199"/>
      <c r="L518" s="204"/>
      <c r="M518" s="205"/>
      <c r="N518" s="206"/>
      <c r="O518" s="206"/>
      <c r="P518" s="207">
        <f>SUM(P519:P527)</f>
        <v>0</v>
      </c>
      <c r="Q518" s="206"/>
      <c r="R518" s="207">
        <f>SUM(R519:R527)</f>
        <v>0</v>
      </c>
      <c r="S518" s="206"/>
      <c r="T518" s="208">
        <f>SUM(T519:T527)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09" t="s">
        <v>161</v>
      </c>
      <c r="AT518" s="210" t="s">
        <v>71</v>
      </c>
      <c r="AU518" s="210" t="s">
        <v>72</v>
      </c>
      <c r="AY518" s="209" t="s">
        <v>153</v>
      </c>
      <c r="BK518" s="211">
        <f>SUM(BK519:BK527)</f>
        <v>0</v>
      </c>
    </row>
    <row r="519" s="2" customFormat="1" ht="16.5" customHeight="1">
      <c r="A519" s="39"/>
      <c r="B519" s="40"/>
      <c r="C519" s="214" t="s">
        <v>758</v>
      </c>
      <c r="D519" s="214" t="s">
        <v>156</v>
      </c>
      <c r="E519" s="215" t="s">
        <v>759</v>
      </c>
      <c r="F519" s="216" t="s">
        <v>760</v>
      </c>
      <c r="G519" s="217" t="s">
        <v>761</v>
      </c>
      <c r="H519" s="218">
        <v>16</v>
      </c>
      <c r="I519" s="219"/>
      <c r="J519" s="220">
        <f>ROUND(I519*H519,2)</f>
        <v>0</v>
      </c>
      <c r="K519" s="216" t="s">
        <v>160</v>
      </c>
      <c r="L519" s="45"/>
      <c r="M519" s="221" t="s">
        <v>19</v>
      </c>
      <c r="N519" s="222" t="s">
        <v>43</v>
      </c>
      <c r="O519" s="85"/>
      <c r="P519" s="223">
        <f>O519*H519</f>
        <v>0</v>
      </c>
      <c r="Q519" s="223">
        <v>0</v>
      </c>
      <c r="R519" s="223">
        <f>Q519*H519</f>
        <v>0</v>
      </c>
      <c r="S519" s="223">
        <v>0</v>
      </c>
      <c r="T519" s="224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25" t="s">
        <v>762</v>
      </c>
      <c r="AT519" s="225" t="s">
        <v>156</v>
      </c>
      <c r="AU519" s="225" t="s">
        <v>79</v>
      </c>
      <c r="AY519" s="18" t="s">
        <v>153</v>
      </c>
      <c r="BE519" s="226">
        <f>IF(N519="základní",J519,0)</f>
        <v>0</v>
      </c>
      <c r="BF519" s="226">
        <f>IF(N519="snížená",J519,0)</f>
        <v>0</v>
      </c>
      <c r="BG519" s="226">
        <f>IF(N519="zákl. přenesená",J519,0)</f>
        <v>0</v>
      </c>
      <c r="BH519" s="226">
        <f>IF(N519="sníž. přenesená",J519,0)</f>
        <v>0</v>
      </c>
      <c r="BI519" s="226">
        <f>IF(N519="nulová",J519,0)</f>
        <v>0</v>
      </c>
      <c r="BJ519" s="18" t="s">
        <v>79</v>
      </c>
      <c r="BK519" s="226">
        <f>ROUND(I519*H519,2)</f>
        <v>0</v>
      </c>
      <c r="BL519" s="18" t="s">
        <v>762</v>
      </c>
      <c r="BM519" s="225" t="s">
        <v>763</v>
      </c>
    </row>
    <row r="520" s="2" customFormat="1">
      <c r="A520" s="39"/>
      <c r="B520" s="40"/>
      <c r="C520" s="41"/>
      <c r="D520" s="227" t="s">
        <v>163</v>
      </c>
      <c r="E520" s="41"/>
      <c r="F520" s="228" t="s">
        <v>764</v>
      </c>
      <c r="G520" s="41"/>
      <c r="H520" s="41"/>
      <c r="I520" s="229"/>
      <c r="J520" s="41"/>
      <c r="K520" s="41"/>
      <c r="L520" s="45"/>
      <c r="M520" s="230"/>
      <c r="N520" s="231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163</v>
      </c>
      <c r="AU520" s="18" t="s">
        <v>79</v>
      </c>
    </row>
    <row r="521" s="2" customFormat="1">
      <c r="A521" s="39"/>
      <c r="B521" s="40"/>
      <c r="C521" s="41"/>
      <c r="D521" s="232" t="s">
        <v>165</v>
      </c>
      <c r="E521" s="41"/>
      <c r="F521" s="233" t="s">
        <v>765</v>
      </c>
      <c r="G521" s="41"/>
      <c r="H521" s="41"/>
      <c r="I521" s="229"/>
      <c r="J521" s="41"/>
      <c r="K521" s="41"/>
      <c r="L521" s="45"/>
      <c r="M521" s="230"/>
      <c r="N521" s="231"/>
      <c r="O521" s="85"/>
      <c r="P521" s="85"/>
      <c r="Q521" s="85"/>
      <c r="R521" s="85"/>
      <c r="S521" s="85"/>
      <c r="T521" s="86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165</v>
      </c>
      <c r="AU521" s="18" t="s">
        <v>79</v>
      </c>
    </row>
    <row r="522" s="2" customFormat="1" ht="16.5" customHeight="1">
      <c r="A522" s="39"/>
      <c r="B522" s="40"/>
      <c r="C522" s="214" t="s">
        <v>766</v>
      </c>
      <c r="D522" s="214" t="s">
        <v>156</v>
      </c>
      <c r="E522" s="215" t="s">
        <v>767</v>
      </c>
      <c r="F522" s="216" t="s">
        <v>768</v>
      </c>
      <c r="G522" s="217" t="s">
        <v>761</v>
      </c>
      <c r="H522" s="218">
        <v>16</v>
      </c>
      <c r="I522" s="219"/>
      <c r="J522" s="220">
        <f>ROUND(I522*H522,2)</f>
        <v>0</v>
      </c>
      <c r="K522" s="216" t="s">
        <v>160</v>
      </c>
      <c r="L522" s="45"/>
      <c r="M522" s="221" t="s">
        <v>19</v>
      </c>
      <c r="N522" s="222" t="s">
        <v>43</v>
      </c>
      <c r="O522" s="85"/>
      <c r="P522" s="223">
        <f>O522*H522</f>
        <v>0</v>
      </c>
      <c r="Q522" s="223">
        <v>0</v>
      </c>
      <c r="R522" s="223">
        <f>Q522*H522</f>
        <v>0</v>
      </c>
      <c r="S522" s="223">
        <v>0</v>
      </c>
      <c r="T522" s="224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25" t="s">
        <v>762</v>
      </c>
      <c r="AT522" s="225" t="s">
        <v>156</v>
      </c>
      <c r="AU522" s="225" t="s">
        <v>79</v>
      </c>
      <c r="AY522" s="18" t="s">
        <v>153</v>
      </c>
      <c r="BE522" s="226">
        <f>IF(N522="základní",J522,0)</f>
        <v>0</v>
      </c>
      <c r="BF522" s="226">
        <f>IF(N522="snížená",J522,0)</f>
        <v>0</v>
      </c>
      <c r="BG522" s="226">
        <f>IF(N522="zákl. přenesená",J522,0)</f>
        <v>0</v>
      </c>
      <c r="BH522" s="226">
        <f>IF(N522="sníž. přenesená",J522,0)</f>
        <v>0</v>
      </c>
      <c r="BI522" s="226">
        <f>IF(N522="nulová",J522,0)</f>
        <v>0</v>
      </c>
      <c r="BJ522" s="18" t="s">
        <v>79</v>
      </c>
      <c r="BK522" s="226">
        <f>ROUND(I522*H522,2)</f>
        <v>0</v>
      </c>
      <c r="BL522" s="18" t="s">
        <v>762</v>
      </c>
      <c r="BM522" s="225" t="s">
        <v>769</v>
      </c>
    </row>
    <row r="523" s="2" customFormat="1">
      <c r="A523" s="39"/>
      <c r="B523" s="40"/>
      <c r="C523" s="41"/>
      <c r="D523" s="227" t="s">
        <v>163</v>
      </c>
      <c r="E523" s="41"/>
      <c r="F523" s="228" t="s">
        <v>770</v>
      </c>
      <c r="G523" s="41"/>
      <c r="H523" s="41"/>
      <c r="I523" s="229"/>
      <c r="J523" s="41"/>
      <c r="K523" s="41"/>
      <c r="L523" s="45"/>
      <c r="M523" s="230"/>
      <c r="N523" s="231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163</v>
      </c>
      <c r="AU523" s="18" t="s">
        <v>79</v>
      </c>
    </row>
    <row r="524" s="2" customFormat="1">
      <c r="A524" s="39"/>
      <c r="B524" s="40"/>
      <c r="C524" s="41"/>
      <c r="D524" s="232" t="s">
        <v>165</v>
      </c>
      <c r="E524" s="41"/>
      <c r="F524" s="233" t="s">
        <v>771</v>
      </c>
      <c r="G524" s="41"/>
      <c r="H524" s="41"/>
      <c r="I524" s="229"/>
      <c r="J524" s="41"/>
      <c r="K524" s="41"/>
      <c r="L524" s="45"/>
      <c r="M524" s="230"/>
      <c r="N524" s="231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165</v>
      </c>
      <c r="AU524" s="18" t="s">
        <v>79</v>
      </c>
    </row>
    <row r="525" s="2" customFormat="1" ht="21.75" customHeight="1">
      <c r="A525" s="39"/>
      <c r="B525" s="40"/>
      <c r="C525" s="214" t="s">
        <v>772</v>
      </c>
      <c r="D525" s="214" t="s">
        <v>156</v>
      </c>
      <c r="E525" s="215" t="s">
        <v>773</v>
      </c>
      <c r="F525" s="216" t="s">
        <v>774</v>
      </c>
      <c r="G525" s="217" t="s">
        <v>761</v>
      </c>
      <c r="H525" s="218">
        <v>16</v>
      </c>
      <c r="I525" s="219"/>
      <c r="J525" s="220">
        <f>ROUND(I525*H525,2)</f>
        <v>0</v>
      </c>
      <c r="K525" s="216" t="s">
        <v>160</v>
      </c>
      <c r="L525" s="45"/>
      <c r="M525" s="221" t="s">
        <v>19</v>
      </c>
      <c r="N525" s="222" t="s">
        <v>43</v>
      </c>
      <c r="O525" s="85"/>
      <c r="P525" s="223">
        <f>O525*H525</f>
        <v>0</v>
      </c>
      <c r="Q525" s="223">
        <v>0</v>
      </c>
      <c r="R525" s="223">
        <f>Q525*H525</f>
        <v>0</v>
      </c>
      <c r="S525" s="223">
        <v>0</v>
      </c>
      <c r="T525" s="224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5" t="s">
        <v>762</v>
      </c>
      <c r="AT525" s="225" t="s">
        <v>156</v>
      </c>
      <c r="AU525" s="225" t="s">
        <v>79</v>
      </c>
      <c r="AY525" s="18" t="s">
        <v>153</v>
      </c>
      <c r="BE525" s="226">
        <f>IF(N525="základní",J525,0)</f>
        <v>0</v>
      </c>
      <c r="BF525" s="226">
        <f>IF(N525="snížená",J525,0)</f>
        <v>0</v>
      </c>
      <c r="BG525" s="226">
        <f>IF(N525="zákl. přenesená",J525,0)</f>
        <v>0</v>
      </c>
      <c r="BH525" s="226">
        <f>IF(N525="sníž. přenesená",J525,0)</f>
        <v>0</v>
      </c>
      <c r="BI525" s="226">
        <f>IF(N525="nulová",J525,0)</f>
        <v>0</v>
      </c>
      <c r="BJ525" s="18" t="s">
        <v>79</v>
      </c>
      <c r="BK525" s="226">
        <f>ROUND(I525*H525,2)</f>
        <v>0</v>
      </c>
      <c r="BL525" s="18" t="s">
        <v>762</v>
      </c>
      <c r="BM525" s="225" t="s">
        <v>775</v>
      </c>
    </row>
    <row r="526" s="2" customFormat="1">
      <c r="A526" s="39"/>
      <c r="B526" s="40"/>
      <c r="C526" s="41"/>
      <c r="D526" s="227" t="s">
        <v>163</v>
      </c>
      <c r="E526" s="41"/>
      <c r="F526" s="228" t="s">
        <v>776</v>
      </c>
      <c r="G526" s="41"/>
      <c r="H526" s="41"/>
      <c r="I526" s="229"/>
      <c r="J526" s="41"/>
      <c r="K526" s="41"/>
      <c r="L526" s="45"/>
      <c r="M526" s="230"/>
      <c r="N526" s="231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163</v>
      </c>
      <c r="AU526" s="18" t="s">
        <v>79</v>
      </c>
    </row>
    <row r="527" s="2" customFormat="1">
      <c r="A527" s="39"/>
      <c r="B527" s="40"/>
      <c r="C527" s="41"/>
      <c r="D527" s="232" t="s">
        <v>165</v>
      </c>
      <c r="E527" s="41"/>
      <c r="F527" s="233" t="s">
        <v>777</v>
      </c>
      <c r="G527" s="41"/>
      <c r="H527" s="41"/>
      <c r="I527" s="229"/>
      <c r="J527" s="41"/>
      <c r="K527" s="41"/>
      <c r="L527" s="45"/>
      <c r="M527" s="230"/>
      <c r="N527" s="231"/>
      <c r="O527" s="85"/>
      <c r="P527" s="85"/>
      <c r="Q527" s="85"/>
      <c r="R527" s="85"/>
      <c r="S527" s="85"/>
      <c r="T527" s="86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165</v>
      </c>
      <c r="AU527" s="18" t="s">
        <v>79</v>
      </c>
    </row>
    <row r="528" s="12" customFormat="1" ht="25.92" customHeight="1">
      <c r="A528" s="12"/>
      <c r="B528" s="198"/>
      <c r="C528" s="199"/>
      <c r="D528" s="200" t="s">
        <v>71</v>
      </c>
      <c r="E528" s="201" t="s">
        <v>778</v>
      </c>
      <c r="F528" s="201" t="s">
        <v>779</v>
      </c>
      <c r="G528" s="199"/>
      <c r="H528" s="199"/>
      <c r="I528" s="202"/>
      <c r="J528" s="203">
        <f>BK528</f>
        <v>0</v>
      </c>
      <c r="K528" s="199"/>
      <c r="L528" s="204"/>
      <c r="M528" s="205"/>
      <c r="N528" s="206"/>
      <c r="O528" s="206"/>
      <c r="P528" s="207">
        <f>P529+P532+P535+P539</f>
        <v>0</v>
      </c>
      <c r="Q528" s="206"/>
      <c r="R528" s="207">
        <f>R529+R532+R535+R539</f>
        <v>0</v>
      </c>
      <c r="S528" s="206"/>
      <c r="T528" s="208">
        <f>T529+T532+T535+T539</f>
        <v>0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209" t="s">
        <v>188</v>
      </c>
      <c r="AT528" s="210" t="s">
        <v>71</v>
      </c>
      <c r="AU528" s="210" t="s">
        <v>72</v>
      </c>
      <c r="AY528" s="209" t="s">
        <v>153</v>
      </c>
      <c r="BK528" s="211">
        <f>BK529+BK532+BK535+BK539</f>
        <v>0</v>
      </c>
    </row>
    <row r="529" s="12" customFormat="1" ht="22.8" customHeight="1">
      <c r="A529" s="12"/>
      <c r="B529" s="198"/>
      <c r="C529" s="199"/>
      <c r="D529" s="200" t="s">
        <v>71</v>
      </c>
      <c r="E529" s="212" t="s">
        <v>780</v>
      </c>
      <c r="F529" s="212" t="s">
        <v>781</v>
      </c>
      <c r="G529" s="199"/>
      <c r="H529" s="199"/>
      <c r="I529" s="202"/>
      <c r="J529" s="213">
        <f>BK529</f>
        <v>0</v>
      </c>
      <c r="K529" s="199"/>
      <c r="L529" s="204"/>
      <c r="M529" s="205"/>
      <c r="N529" s="206"/>
      <c r="O529" s="206"/>
      <c r="P529" s="207">
        <f>SUM(P530:P531)</f>
        <v>0</v>
      </c>
      <c r="Q529" s="206"/>
      <c r="R529" s="207">
        <f>SUM(R530:R531)</f>
        <v>0</v>
      </c>
      <c r="S529" s="206"/>
      <c r="T529" s="208">
        <f>SUM(T530:T531)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209" t="s">
        <v>188</v>
      </c>
      <c r="AT529" s="210" t="s">
        <v>71</v>
      </c>
      <c r="AU529" s="210" t="s">
        <v>79</v>
      </c>
      <c r="AY529" s="209" t="s">
        <v>153</v>
      </c>
      <c r="BK529" s="211">
        <f>SUM(BK530:BK531)</f>
        <v>0</v>
      </c>
    </row>
    <row r="530" s="2" customFormat="1" ht="16.5" customHeight="1">
      <c r="A530" s="39"/>
      <c r="B530" s="40"/>
      <c r="C530" s="214" t="s">
        <v>782</v>
      </c>
      <c r="D530" s="214" t="s">
        <v>156</v>
      </c>
      <c r="E530" s="215" t="s">
        <v>783</v>
      </c>
      <c r="F530" s="216" t="s">
        <v>784</v>
      </c>
      <c r="G530" s="217" t="s">
        <v>322</v>
      </c>
      <c r="H530" s="218">
        <v>1</v>
      </c>
      <c r="I530" s="219"/>
      <c r="J530" s="220">
        <f>ROUND(I530*H530,2)</f>
        <v>0</v>
      </c>
      <c r="K530" s="216" t="s">
        <v>257</v>
      </c>
      <c r="L530" s="45"/>
      <c r="M530" s="221" t="s">
        <v>19</v>
      </c>
      <c r="N530" s="222" t="s">
        <v>43</v>
      </c>
      <c r="O530" s="85"/>
      <c r="P530" s="223">
        <f>O530*H530</f>
        <v>0</v>
      </c>
      <c r="Q530" s="223">
        <v>0</v>
      </c>
      <c r="R530" s="223">
        <f>Q530*H530</f>
        <v>0</v>
      </c>
      <c r="S530" s="223">
        <v>0</v>
      </c>
      <c r="T530" s="224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25" t="s">
        <v>161</v>
      </c>
      <c r="AT530" s="225" t="s">
        <v>156</v>
      </c>
      <c r="AU530" s="225" t="s">
        <v>81</v>
      </c>
      <c r="AY530" s="18" t="s">
        <v>153</v>
      </c>
      <c r="BE530" s="226">
        <f>IF(N530="základní",J530,0)</f>
        <v>0</v>
      </c>
      <c r="BF530" s="226">
        <f>IF(N530="snížená",J530,0)</f>
        <v>0</v>
      </c>
      <c r="BG530" s="226">
        <f>IF(N530="zákl. přenesená",J530,0)</f>
        <v>0</v>
      </c>
      <c r="BH530" s="226">
        <f>IF(N530="sníž. přenesená",J530,0)</f>
        <v>0</v>
      </c>
      <c r="BI530" s="226">
        <f>IF(N530="nulová",J530,0)</f>
        <v>0</v>
      </c>
      <c r="BJ530" s="18" t="s">
        <v>79</v>
      </c>
      <c r="BK530" s="226">
        <f>ROUND(I530*H530,2)</f>
        <v>0</v>
      </c>
      <c r="BL530" s="18" t="s">
        <v>161</v>
      </c>
      <c r="BM530" s="225" t="s">
        <v>785</v>
      </c>
    </row>
    <row r="531" s="2" customFormat="1">
      <c r="A531" s="39"/>
      <c r="B531" s="40"/>
      <c r="C531" s="41"/>
      <c r="D531" s="227" t="s">
        <v>163</v>
      </c>
      <c r="E531" s="41"/>
      <c r="F531" s="228" t="s">
        <v>784</v>
      </c>
      <c r="G531" s="41"/>
      <c r="H531" s="41"/>
      <c r="I531" s="229"/>
      <c r="J531" s="41"/>
      <c r="K531" s="41"/>
      <c r="L531" s="45"/>
      <c r="M531" s="230"/>
      <c r="N531" s="231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163</v>
      </c>
      <c r="AU531" s="18" t="s">
        <v>81</v>
      </c>
    </row>
    <row r="532" s="12" customFormat="1" ht="22.8" customHeight="1">
      <c r="A532" s="12"/>
      <c r="B532" s="198"/>
      <c r="C532" s="199"/>
      <c r="D532" s="200" t="s">
        <v>71</v>
      </c>
      <c r="E532" s="212" t="s">
        <v>786</v>
      </c>
      <c r="F532" s="212" t="s">
        <v>787</v>
      </c>
      <c r="G532" s="199"/>
      <c r="H532" s="199"/>
      <c r="I532" s="202"/>
      <c r="J532" s="213">
        <f>BK532</f>
        <v>0</v>
      </c>
      <c r="K532" s="199"/>
      <c r="L532" s="204"/>
      <c r="M532" s="205"/>
      <c r="N532" s="206"/>
      <c r="O532" s="206"/>
      <c r="P532" s="207">
        <f>SUM(P533:P534)</f>
        <v>0</v>
      </c>
      <c r="Q532" s="206"/>
      <c r="R532" s="207">
        <f>SUM(R533:R534)</f>
        <v>0</v>
      </c>
      <c r="S532" s="206"/>
      <c r="T532" s="208">
        <f>SUM(T533:T534)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09" t="s">
        <v>188</v>
      </c>
      <c r="AT532" s="210" t="s">
        <v>71</v>
      </c>
      <c r="AU532" s="210" t="s">
        <v>79</v>
      </c>
      <c r="AY532" s="209" t="s">
        <v>153</v>
      </c>
      <c r="BK532" s="211">
        <f>SUM(BK533:BK534)</f>
        <v>0</v>
      </c>
    </row>
    <row r="533" s="2" customFormat="1" ht="24.15" customHeight="1">
      <c r="A533" s="39"/>
      <c r="B533" s="40"/>
      <c r="C533" s="214" t="s">
        <v>788</v>
      </c>
      <c r="D533" s="214" t="s">
        <v>156</v>
      </c>
      <c r="E533" s="215" t="s">
        <v>789</v>
      </c>
      <c r="F533" s="216" t="s">
        <v>790</v>
      </c>
      <c r="G533" s="217" t="s">
        <v>322</v>
      </c>
      <c r="H533" s="218">
        <v>1</v>
      </c>
      <c r="I533" s="219"/>
      <c r="J533" s="220">
        <f>ROUND(I533*H533,2)</f>
        <v>0</v>
      </c>
      <c r="K533" s="216" t="s">
        <v>257</v>
      </c>
      <c r="L533" s="45"/>
      <c r="M533" s="221" t="s">
        <v>19</v>
      </c>
      <c r="N533" s="222" t="s">
        <v>43</v>
      </c>
      <c r="O533" s="85"/>
      <c r="P533" s="223">
        <f>O533*H533</f>
        <v>0</v>
      </c>
      <c r="Q533" s="223">
        <v>0</v>
      </c>
      <c r="R533" s="223">
        <f>Q533*H533</f>
        <v>0</v>
      </c>
      <c r="S533" s="223">
        <v>0</v>
      </c>
      <c r="T533" s="224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25" t="s">
        <v>161</v>
      </c>
      <c r="AT533" s="225" t="s">
        <v>156</v>
      </c>
      <c r="AU533" s="225" t="s">
        <v>81</v>
      </c>
      <c r="AY533" s="18" t="s">
        <v>153</v>
      </c>
      <c r="BE533" s="226">
        <f>IF(N533="základní",J533,0)</f>
        <v>0</v>
      </c>
      <c r="BF533" s="226">
        <f>IF(N533="snížená",J533,0)</f>
        <v>0</v>
      </c>
      <c r="BG533" s="226">
        <f>IF(N533="zákl. přenesená",J533,0)</f>
        <v>0</v>
      </c>
      <c r="BH533" s="226">
        <f>IF(N533="sníž. přenesená",J533,0)</f>
        <v>0</v>
      </c>
      <c r="BI533" s="226">
        <f>IF(N533="nulová",J533,0)</f>
        <v>0</v>
      </c>
      <c r="BJ533" s="18" t="s">
        <v>79</v>
      </c>
      <c r="BK533" s="226">
        <f>ROUND(I533*H533,2)</f>
        <v>0</v>
      </c>
      <c r="BL533" s="18" t="s">
        <v>161</v>
      </c>
      <c r="BM533" s="225" t="s">
        <v>791</v>
      </c>
    </row>
    <row r="534" s="2" customFormat="1">
      <c r="A534" s="39"/>
      <c r="B534" s="40"/>
      <c r="C534" s="41"/>
      <c r="D534" s="227" t="s">
        <v>163</v>
      </c>
      <c r="E534" s="41"/>
      <c r="F534" s="228" t="s">
        <v>790</v>
      </c>
      <c r="G534" s="41"/>
      <c r="H534" s="41"/>
      <c r="I534" s="229"/>
      <c r="J534" s="41"/>
      <c r="K534" s="41"/>
      <c r="L534" s="45"/>
      <c r="M534" s="230"/>
      <c r="N534" s="231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163</v>
      </c>
      <c r="AU534" s="18" t="s">
        <v>81</v>
      </c>
    </row>
    <row r="535" s="12" customFormat="1" ht="22.8" customHeight="1">
      <c r="A535" s="12"/>
      <c r="B535" s="198"/>
      <c r="C535" s="199"/>
      <c r="D535" s="200" t="s">
        <v>71</v>
      </c>
      <c r="E535" s="212" t="s">
        <v>792</v>
      </c>
      <c r="F535" s="212" t="s">
        <v>793</v>
      </c>
      <c r="G535" s="199"/>
      <c r="H535" s="199"/>
      <c r="I535" s="202"/>
      <c r="J535" s="213">
        <f>BK535</f>
        <v>0</v>
      </c>
      <c r="K535" s="199"/>
      <c r="L535" s="204"/>
      <c r="M535" s="205"/>
      <c r="N535" s="206"/>
      <c r="O535" s="206"/>
      <c r="P535" s="207">
        <f>SUM(P536:P538)</f>
        <v>0</v>
      </c>
      <c r="Q535" s="206"/>
      <c r="R535" s="207">
        <f>SUM(R536:R538)</f>
        <v>0</v>
      </c>
      <c r="S535" s="206"/>
      <c r="T535" s="208">
        <f>SUM(T536:T538)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09" t="s">
        <v>188</v>
      </c>
      <c r="AT535" s="210" t="s">
        <v>71</v>
      </c>
      <c r="AU535" s="210" t="s">
        <v>79</v>
      </c>
      <c r="AY535" s="209" t="s">
        <v>153</v>
      </c>
      <c r="BK535" s="211">
        <f>SUM(BK536:BK538)</f>
        <v>0</v>
      </c>
    </row>
    <row r="536" s="2" customFormat="1" ht="16.5" customHeight="1">
      <c r="A536" s="39"/>
      <c r="B536" s="40"/>
      <c r="C536" s="214" t="s">
        <v>794</v>
      </c>
      <c r="D536" s="214" t="s">
        <v>156</v>
      </c>
      <c r="E536" s="215" t="s">
        <v>795</v>
      </c>
      <c r="F536" s="216" t="s">
        <v>796</v>
      </c>
      <c r="G536" s="217" t="s">
        <v>797</v>
      </c>
      <c r="H536" s="267"/>
      <c r="I536" s="219"/>
      <c r="J536" s="220">
        <f>ROUND(I536*H536,2)</f>
        <v>0</v>
      </c>
      <c r="K536" s="216" t="s">
        <v>423</v>
      </c>
      <c r="L536" s="45"/>
      <c r="M536" s="221" t="s">
        <v>19</v>
      </c>
      <c r="N536" s="222" t="s">
        <v>43</v>
      </c>
      <c r="O536" s="85"/>
      <c r="P536" s="223">
        <f>O536*H536</f>
        <v>0</v>
      </c>
      <c r="Q536" s="223">
        <v>0</v>
      </c>
      <c r="R536" s="223">
        <f>Q536*H536</f>
        <v>0</v>
      </c>
      <c r="S536" s="223">
        <v>0</v>
      </c>
      <c r="T536" s="224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25" t="s">
        <v>798</v>
      </c>
      <c r="AT536" s="225" t="s">
        <v>156</v>
      </c>
      <c r="AU536" s="225" t="s">
        <v>81</v>
      </c>
      <c r="AY536" s="18" t="s">
        <v>153</v>
      </c>
      <c r="BE536" s="226">
        <f>IF(N536="základní",J536,0)</f>
        <v>0</v>
      </c>
      <c r="BF536" s="226">
        <f>IF(N536="snížená",J536,0)</f>
        <v>0</v>
      </c>
      <c r="BG536" s="226">
        <f>IF(N536="zákl. přenesená",J536,0)</f>
        <v>0</v>
      </c>
      <c r="BH536" s="226">
        <f>IF(N536="sníž. přenesená",J536,0)</f>
        <v>0</v>
      </c>
      <c r="BI536" s="226">
        <f>IF(N536="nulová",J536,0)</f>
        <v>0</v>
      </c>
      <c r="BJ536" s="18" t="s">
        <v>79</v>
      </c>
      <c r="BK536" s="226">
        <f>ROUND(I536*H536,2)</f>
        <v>0</v>
      </c>
      <c r="BL536" s="18" t="s">
        <v>798</v>
      </c>
      <c r="BM536" s="225" t="s">
        <v>799</v>
      </c>
    </row>
    <row r="537" s="2" customFormat="1">
      <c r="A537" s="39"/>
      <c r="B537" s="40"/>
      <c r="C537" s="41"/>
      <c r="D537" s="227" t="s">
        <v>163</v>
      </c>
      <c r="E537" s="41"/>
      <c r="F537" s="228" t="s">
        <v>796</v>
      </c>
      <c r="G537" s="41"/>
      <c r="H537" s="41"/>
      <c r="I537" s="229"/>
      <c r="J537" s="41"/>
      <c r="K537" s="41"/>
      <c r="L537" s="45"/>
      <c r="M537" s="230"/>
      <c r="N537" s="231"/>
      <c r="O537" s="85"/>
      <c r="P537" s="85"/>
      <c r="Q537" s="85"/>
      <c r="R537" s="85"/>
      <c r="S537" s="85"/>
      <c r="T537" s="86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163</v>
      </c>
      <c r="AU537" s="18" t="s">
        <v>81</v>
      </c>
    </row>
    <row r="538" s="2" customFormat="1">
      <c r="A538" s="39"/>
      <c r="B538" s="40"/>
      <c r="C538" s="41"/>
      <c r="D538" s="232" t="s">
        <v>165</v>
      </c>
      <c r="E538" s="41"/>
      <c r="F538" s="233" t="s">
        <v>800</v>
      </c>
      <c r="G538" s="41"/>
      <c r="H538" s="41"/>
      <c r="I538" s="229"/>
      <c r="J538" s="41"/>
      <c r="K538" s="41"/>
      <c r="L538" s="45"/>
      <c r="M538" s="230"/>
      <c r="N538" s="231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165</v>
      </c>
      <c r="AU538" s="18" t="s">
        <v>81</v>
      </c>
    </row>
    <row r="539" s="12" customFormat="1" ht="22.8" customHeight="1">
      <c r="A539" s="12"/>
      <c r="B539" s="198"/>
      <c r="C539" s="199"/>
      <c r="D539" s="200" t="s">
        <v>71</v>
      </c>
      <c r="E539" s="212" t="s">
        <v>801</v>
      </c>
      <c r="F539" s="212" t="s">
        <v>802</v>
      </c>
      <c r="G539" s="199"/>
      <c r="H539" s="199"/>
      <c r="I539" s="202"/>
      <c r="J539" s="213">
        <f>BK539</f>
        <v>0</v>
      </c>
      <c r="K539" s="199"/>
      <c r="L539" s="204"/>
      <c r="M539" s="205"/>
      <c r="N539" s="206"/>
      <c r="O539" s="206"/>
      <c r="P539" s="207">
        <f>SUM(P540:P549)</f>
        <v>0</v>
      </c>
      <c r="Q539" s="206"/>
      <c r="R539" s="207">
        <f>SUM(R540:R549)</f>
        <v>0</v>
      </c>
      <c r="S539" s="206"/>
      <c r="T539" s="208">
        <f>SUM(T540:T549)</f>
        <v>0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09" t="s">
        <v>188</v>
      </c>
      <c r="AT539" s="210" t="s">
        <v>71</v>
      </c>
      <c r="AU539" s="210" t="s">
        <v>79</v>
      </c>
      <c r="AY539" s="209" t="s">
        <v>153</v>
      </c>
      <c r="BK539" s="211">
        <f>SUM(BK540:BK549)</f>
        <v>0</v>
      </c>
    </row>
    <row r="540" s="2" customFormat="1" ht="16.5" customHeight="1">
      <c r="A540" s="39"/>
      <c r="B540" s="40"/>
      <c r="C540" s="214" t="s">
        <v>803</v>
      </c>
      <c r="D540" s="214" t="s">
        <v>156</v>
      </c>
      <c r="E540" s="215" t="s">
        <v>804</v>
      </c>
      <c r="F540" s="216" t="s">
        <v>802</v>
      </c>
      <c r="G540" s="217" t="s">
        <v>322</v>
      </c>
      <c r="H540" s="218">
        <v>1</v>
      </c>
      <c r="I540" s="219"/>
      <c r="J540" s="220">
        <f>ROUND(I540*H540,2)</f>
        <v>0</v>
      </c>
      <c r="K540" s="216" t="s">
        <v>257</v>
      </c>
      <c r="L540" s="45"/>
      <c r="M540" s="221" t="s">
        <v>19</v>
      </c>
      <c r="N540" s="222" t="s">
        <v>43</v>
      </c>
      <c r="O540" s="85"/>
      <c r="P540" s="223">
        <f>O540*H540</f>
        <v>0</v>
      </c>
      <c r="Q540" s="223">
        <v>0</v>
      </c>
      <c r="R540" s="223">
        <f>Q540*H540</f>
        <v>0</v>
      </c>
      <c r="S540" s="223">
        <v>0</v>
      </c>
      <c r="T540" s="224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25" t="s">
        <v>161</v>
      </c>
      <c r="AT540" s="225" t="s">
        <v>156</v>
      </c>
      <c r="AU540" s="225" t="s">
        <v>81</v>
      </c>
      <c r="AY540" s="18" t="s">
        <v>153</v>
      </c>
      <c r="BE540" s="226">
        <f>IF(N540="základní",J540,0)</f>
        <v>0</v>
      </c>
      <c r="BF540" s="226">
        <f>IF(N540="snížená",J540,0)</f>
        <v>0</v>
      </c>
      <c r="BG540" s="226">
        <f>IF(N540="zákl. přenesená",J540,0)</f>
        <v>0</v>
      </c>
      <c r="BH540" s="226">
        <f>IF(N540="sníž. přenesená",J540,0)</f>
        <v>0</v>
      </c>
      <c r="BI540" s="226">
        <f>IF(N540="nulová",J540,0)</f>
        <v>0</v>
      </c>
      <c r="BJ540" s="18" t="s">
        <v>79</v>
      </c>
      <c r="BK540" s="226">
        <f>ROUND(I540*H540,2)</f>
        <v>0</v>
      </c>
      <c r="BL540" s="18" t="s">
        <v>161</v>
      </c>
      <c r="BM540" s="225" t="s">
        <v>805</v>
      </c>
    </row>
    <row r="541" s="2" customFormat="1">
      <c r="A541" s="39"/>
      <c r="B541" s="40"/>
      <c r="C541" s="41"/>
      <c r="D541" s="227" t="s">
        <v>163</v>
      </c>
      <c r="E541" s="41"/>
      <c r="F541" s="228" t="s">
        <v>802</v>
      </c>
      <c r="G541" s="41"/>
      <c r="H541" s="41"/>
      <c r="I541" s="229"/>
      <c r="J541" s="41"/>
      <c r="K541" s="41"/>
      <c r="L541" s="45"/>
      <c r="M541" s="230"/>
      <c r="N541" s="231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163</v>
      </c>
      <c r="AU541" s="18" t="s">
        <v>81</v>
      </c>
    </row>
    <row r="542" s="2" customFormat="1" ht="16.5" customHeight="1">
      <c r="A542" s="39"/>
      <c r="B542" s="40"/>
      <c r="C542" s="214" t="s">
        <v>806</v>
      </c>
      <c r="D542" s="214" t="s">
        <v>156</v>
      </c>
      <c r="E542" s="215" t="s">
        <v>807</v>
      </c>
      <c r="F542" s="216" t="s">
        <v>808</v>
      </c>
      <c r="G542" s="217" t="s">
        <v>322</v>
      </c>
      <c r="H542" s="218">
        <v>1</v>
      </c>
      <c r="I542" s="219"/>
      <c r="J542" s="220">
        <f>ROUND(I542*H542,2)</f>
        <v>0</v>
      </c>
      <c r="K542" s="216" t="s">
        <v>257</v>
      </c>
      <c r="L542" s="45"/>
      <c r="M542" s="221" t="s">
        <v>19</v>
      </c>
      <c r="N542" s="222" t="s">
        <v>43</v>
      </c>
      <c r="O542" s="85"/>
      <c r="P542" s="223">
        <f>O542*H542</f>
        <v>0</v>
      </c>
      <c r="Q542" s="223">
        <v>0</v>
      </c>
      <c r="R542" s="223">
        <f>Q542*H542</f>
        <v>0</v>
      </c>
      <c r="S542" s="223">
        <v>0</v>
      </c>
      <c r="T542" s="224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25" t="s">
        <v>161</v>
      </c>
      <c r="AT542" s="225" t="s">
        <v>156</v>
      </c>
      <c r="AU542" s="225" t="s">
        <v>81</v>
      </c>
      <c r="AY542" s="18" t="s">
        <v>153</v>
      </c>
      <c r="BE542" s="226">
        <f>IF(N542="základní",J542,0)</f>
        <v>0</v>
      </c>
      <c r="BF542" s="226">
        <f>IF(N542="snížená",J542,0)</f>
        <v>0</v>
      </c>
      <c r="BG542" s="226">
        <f>IF(N542="zákl. přenesená",J542,0)</f>
        <v>0</v>
      </c>
      <c r="BH542" s="226">
        <f>IF(N542="sníž. přenesená",J542,0)</f>
        <v>0</v>
      </c>
      <c r="BI542" s="226">
        <f>IF(N542="nulová",J542,0)</f>
        <v>0</v>
      </c>
      <c r="BJ542" s="18" t="s">
        <v>79</v>
      </c>
      <c r="BK542" s="226">
        <f>ROUND(I542*H542,2)</f>
        <v>0</v>
      </c>
      <c r="BL542" s="18" t="s">
        <v>161</v>
      </c>
      <c r="BM542" s="225" t="s">
        <v>809</v>
      </c>
    </row>
    <row r="543" s="2" customFormat="1">
      <c r="A543" s="39"/>
      <c r="B543" s="40"/>
      <c r="C543" s="41"/>
      <c r="D543" s="227" t="s">
        <v>163</v>
      </c>
      <c r="E543" s="41"/>
      <c r="F543" s="228" t="s">
        <v>808</v>
      </c>
      <c r="G543" s="41"/>
      <c r="H543" s="41"/>
      <c r="I543" s="229"/>
      <c r="J543" s="41"/>
      <c r="K543" s="41"/>
      <c r="L543" s="45"/>
      <c r="M543" s="230"/>
      <c r="N543" s="231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163</v>
      </c>
      <c r="AU543" s="18" t="s">
        <v>81</v>
      </c>
    </row>
    <row r="544" s="13" customFormat="1">
      <c r="A544" s="13"/>
      <c r="B544" s="234"/>
      <c r="C544" s="235"/>
      <c r="D544" s="227" t="s">
        <v>167</v>
      </c>
      <c r="E544" s="236" t="s">
        <v>19</v>
      </c>
      <c r="F544" s="237" t="s">
        <v>810</v>
      </c>
      <c r="G544" s="235"/>
      <c r="H544" s="238">
        <v>1</v>
      </c>
      <c r="I544" s="239"/>
      <c r="J544" s="235"/>
      <c r="K544" s="235"/>
      <c r="L544" s="240"/>
      <c r="M544" s="241"/>
      <c r="N544" s="242"/>
      <c r="O544" s="242"/>
      <c r="P544" s="242"/>
      <c r="Q544" s="242"/>
      <c r="R544" s="242"/>
      <c r="S544" s="242"/>
      <c r="T544" s="24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4" t="s">
        <v>167</v>
      </c>
      <c r="AU544" s="244" t="s">
        <v>81</v>
      </c>
      <c r="AV544" s="13" t="s">
        <v>81</v>
      </c>
      <c r="AW544" s="13" t="s">
        <v>33</v>
      </c>
      <c r="AX544" s="13" t="s">
        <v>72</v>
      </c>
      <c r="AY544" s="244" t="s">
        <v>153</v>
      </c>
    </row>
    <row r="545" s="14" customFormat="1">
      <c r="A545" s="14"/>
      <c r="B545" s="245"/>
      <c r="C545" s="246"/>
      <c r="D545" s="227" t="s">
        <v>167</v>
      </c>
      <c r="E545" s="247" t="s">
        <v>19</v>
      </c>
      <c r="F545" s="248" t="s">
        <v>171</v>
      </c>
      <c r="G545" s="246"/>
      <c r="H545" s="249">
        <v>1</v>
      </c>
      <c r="I545" s="250"/>
      <c r="J545" s="246"/>
      <c r="K545" s="246"/>
      <c r="L545" s="251"/>
      <c r="M545" s="252"/>
      <c r="N545" s="253"/>
      <c r="O545" s="253"/>
      <c r="P545" s="253"/>
      <c r="Q545" s="253"/>
      <c r="R545" s="253"/>
      <c r="S545" s="253"/>
      <c r="T545" s="25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5" t="s">
        <v>167</v>
      </c>
      <c r="AU545" s="255" t="s">
        <v>81</v>
      </c>
      <c r="AV545" s="14" t="s">
        <v>161</v>
      </c>
      <c r="AW545" s="14" t="s">
        <v>33</v>
      </c>
      <c r="AX545" s="14" t="s">
        <v>79</v>
      </c>
      <c r="AY545" s="255" t="s">
        <v>153</v>
      </c>
    </row>
    <row r="546" s="2" customFormat="1" ht="16.5" customHeight="1">
      <c r="A546" s="39"/>
      <c r="B546" s="40"/>
      <c r="C546" s="214" t="s">
        <v>811</v>
      </c>
      <c r="D546" s="214" t="s">
        <v>156</v>
      </c>
      <c r="E546" s="215" t="s">
        <v>812</v>
      </c>
      <c r="F546" s="216" t="s">
        <v>813</v>
      </c>
      <c r="G546" s="217" t="s">
        <v>322</v>
      </c>
      <c r="H546" s="218">
        <v>1</v>
      </c>
      <c r="I546" s="219"/>
      <c r="J546" s="220">
        <f>ROUND(I546*H546,2)</f>
        <v>0</v>
      </c>
      <c r="K546" s="216" t="s">
        <v>257</v>
      </c>
      <c r="L546" s="45"/>
      <c r="M546" s="221" t="s">
        <v>19</v>
      </c>
      <c r="N546" s="222" t="s">
        <v>43</v>
      </c>
      <c r="O546" s="85"/>
      <c r="P546" s="223">
        <f>O546*H546</f>
        <v>0</v>
      </c>
      <c r="Q546" s="223">
        <v>0</v>
      </c>
      <c r="R546" s="223">
        <f>Q546*H546</f>
        <v>0</v>
      </c>
      <c r="S546" s="223">
        <v>0</v>
      </c>
      <c r="T546" s="224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25" t="s">
        <v>161</v>
      </c>
      <c r="AT546" s="225" t="s">
        <v>156</v>
      </c>
      <c r="AU546" s="225" t="s">
        <v>81</v>
      </c>
      <c r="AY546" s="18" t="s">
        <v>153</v>
      </c>
      <c r="BE546" s="226">
        <f>IF(N546="základní",J546,0)</f>
        <v>0</v>
      </c>
      <c r="BF546" s="226">
        <f>IF(N546="snížená",J546,0)</f>
        <v>0</v>
      </c>
      <c r="BG546" s="226">
        <f>IF(N546="zákl. přenesená",J546,0)</f>
        <v>0</v>
      </c>
      <c r="BH546" s="226">
        <f>IF(N546="sníž. přenesená",J546,0)</f>
        <v>0</v>
      </c>
      <c r="BI546" s="226">
        <f>IF(N546="nulová",J546,0)</f>
        <v>0</v>
      </c>
      <c r="BJ546" s="18" t="s">
        <v>79</v>
      </c>
      <c r="BK546" s="226">
        <f>ROUND(I546*H546,2)</f>
        <v>0</v>
      </c>
      <c r="BL546" s="18" t="s">
        <v>161</v>
      </c>
      <c r="BM546" s="225" t="s">
        <v>814</v>
      </c>
    </row>
    <row r="547" s="2" customFormat="1">
      <c r="A547" s="39"/>
      <c r="B547" s="40"/>
      <c r="C547" s="41"/>
      <c r="D547" s="227" t="s">
        <v>163</v>
      </c>
      <c r="E547" s="41"/>
      <c r="F547" s="228" t="s">
        <v>813</v>
      </c>
      <c r="G547" s="41"/>
      <c r="H547" s="41"/>
      <c r="I547" s="229"/>
      <c r="J547" s="41"/>
      <c r="K547" s="41"/>
      <c r="L547" s="45"/>
      <c r="M547" s="230"/>
      <c r="N547" s="231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163</v>
      </c>
      <c r="AU547" s="18" t="s">
        <v>81</v>
      </c>
    </row>
    <row r="548" s="2" customFormat="1" ht="16.5" customHeight="1">
      <c r="A548" s="39"/>
      <c r="B548" s="40"/>
      <c r="C548" s="214" t="s">
        <v>815</v>
      </c>
      <c r="D548" s="214" t="s">
        <v>156</v>
      </c>
      <c r="E548" s="215" t="s">
        <v>816</v>
      </c>
      <c r="F548" s="216" t="s">
        <v>817</v>
      </c>
      <c r="G548" s="217" t="s">
        <v>322</v>
      </c>
      <c r="H548" s="218">
        <v>1</v>
      </c>
      <c r="I548" s="219"/>
      <c r="J548" s="220">
        <f>ROUND(I548*H548,2)</f>
        <v>0</v>
      </c>
      <c r="K548" s="216" t="s">
        <v>257</v>
      </c>
      <c r="L548" s="45"/>
      <c r="M548" s="221" t="s">
        <v>19</v>
      </c>
      <c r="N548" s="222" t="s">
        <v>43</v>
      </c>
      <c r="O548" s="85"/>
      <c r="P548" s="223">
        <f>O548*H548</f>
        <v>0</v>
      </c>
      <c r="Q548" s="223">
        <v>0</v>
      </c>
      <c r="R548" s="223">
        <f>Q548*H548</f>
        <v>0</v>
      </c>
      <c r="S548" s="223">
        <v>0</v>
      </c>
      <c r="T548" s="224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25" t="s">
        <v>161</v>
      </c>
      <c r="AT548" s="225" t="s">
        <v>156</v>
      </c>
      <c r="AU548" s="225" t="s">
        <v>81</v>
      </c>
      <c r="AY548" s="18" t="s">
        <v>153</v>
      </c>
      <c r="BE548" s="226">
        <f>IF(N548="základní",J548,0)</f>
        <v>0</v>
      </c>
      <c r="BF548" s="226">
        <f>IF(N548="snížená",J548,0)</f>
        <v>0</v>
      </c>
      <c r="BG548" s="226">
        <f>IF(N548="zákl. přenesená",J548,0)</f>
        <v>0</v>
      </c>
      <c r="BH548" s="226">
        <f>IF(N548="sníž. přenesená",J548,0)</f>
        <v>0</v>
      </c>
      <c r="BI548" s="226">
        <f>IF(N548="nulová",J548,0)</f>
        <v>0</v>
      </c>
      <c r="BJ548" s="18" t="s">
        <v>79</v>
      </c>
      <c r="BK548" s="226">
        <f>ROUND(I548*H548,2)</f>
        <v>0</v>
      </c>
      <c r="BL548" s="18" t="s">
        <v>161</v>
      </c>
      <c r="BM548" s="225" t="s">
        <v>818</v>
      </c>
    </row>
    <row r="549" s="2" customFormat="1">
      <c r="A549" s="39"/>
      <c r="B549" s="40"/>
      <c r="C549" s="41"/>
      <c r="D549" s="227" t="s">
        <v>163</v>
      </c>
      <c r="E549" s="41"/>
      <c r="F549" s="228" t="s">
        <v>817</v>
      </c>
      <c r="G549" s="41"/>
      <c r="H549" s="41"/>
      <c r="I549" s="229"/>
      <c r="J549" s="41"/>
      <c r="K549" s="41"/>
      <c r="L549" s="45"/>
      <c r="M549" s="268"/>
      <c r="N549" s="269"/>
      <c r="O549" s="270"/>
      <c r="P549" s="270"/>
      <c r="Q549" s="270"/>
      <c r="R549" s="270"/>
      <c r="S549" s="270"/>
      <c r="T549" s="271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163</v>
      </c>
      <c r="AU549" s="18" t="s">
        <v>81</v>
      </c>
    </row>
    <row r="550" s="2" customFormat="1" ht="6.96" customHeight="1">
      <c r="A550" s="39"/>
      <c r="B550" s="60"/>
      <c r="C550" s="61"/>
      <c r="D550" s="61"/>
      <c r="E550" s="61"/>
      <c r="F550" s="61"/>
      <c r="G550" s="61"/>
      <c r="H550" s="61"/>
      <c r="I550" s="61"/>
      <c r="J550" s="61"/>
      <c r="K550" s="61"/>
      <c r="L550" s="45"/>
      <c r="M550" s="39"/>
      <c r="O550" s="39"/>
      <c r="P550" s="39"/>
      <c r="Q550" s="39"/>
      <c r="R550" s="39"/>
      <c r="S550" s="39"/>
      <c r="T550" s="39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</row>
  </sheetData>
  <sheetProtection sheet="1" autoFilter="0" formatColumns="0" formatRows="0" objects="1" scenarios="1" spinCount="100000" saltValue="Bkju6W66hD/mYg2UvOfuQWYwIu6jSm2gCexInugcI3bA4CqFtLkdsvdDAaBD52UzgOL4v5t043nBPtHgkbE4iw==" hashValue="XxZT/IvL/omQTBGGQ/SByQnlWiL4ZZr7nbyShqttnR/Af5GB0QlkhQpDja8wj+M6GoitTrzLwljtrTAgLVcwdw==" algorithmName="SHA-512" password="CC35"/>
  <autoFilter ref="C107:K54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6:H96"/>
    <mergeCell ref="E98:H98"/>
    <mergeCell ref="E100:H100"/>
    <mergeCell ref="L2:V2"/>
  </mergeCells>
  <hyperlinks>
    <hyperlink ref="F113" r:id="rId1" display="https://podminky.urs.cz/item/CS_URS_2025_02/619991011"/>
    <hyperlink ref="F120" r:id="rId2" display="https://podminky.urs.cz/item/CS_URS_2025_02/611325412"/>
    <hyperlink ref="F125" r:id="rId3" display="https://podminky.urs.cz/item/CS_URS_2025_02/611131121"/>
    <hyperlink ref="F130" r:id="rId4" display="https://podminky.urs.cz/item/CS_URS_2025_02/611142001"/>
    <hyperlink ref="F135" r:id="rId5" display="https://podminky.urs.cz/item/CS_URS_2025_02/611311131"/>
    <hyperlink ref="F140" r:id="rId6" display="https://podminky.urs.cz/item/CS_URS_2025_02/612131101"/>
    <hyperlink ref="F147" r:id="rId7" display="https://podminky.urs.cz/item/CS_URS_2025_02/612321121"/>
    <hyperlink ref="F154" r:id="rId8" display="https://podminky.urs.cz/item/CS_URS_2025_02/612321191"/>
    <hyperlink ref="F161" r:id="rId9" display="https://podminky.urs.cz/item/CS_URS_2025_02/612131121"/>
    <hyperlink ref="F168" r:id="rId10" display="https://podminky.urs.cz/item/CS_URS_2025_02/612311131"/>
    <hyperlink ref="F175" r:id="rId11" display="https://podminky.urs.cz/item/CS_URS_2025_02/612315111"/>
    <hyperlink ref="F178" r:id="rId12" display="https://podminky.urs.cz/item/CS_URS_2025_02/612135101"/>
    <hyperlink ref="F181" r:id="rId13" display="https://podminky.urs.cz/item/CS_URS_2025_02/612315112"/>
    <hyperlink ref="F184" r:id="rId14" display="https://podminky.urs.cz/item/CS_URS_2025_02/619995001"/>
    <hyperlink ref="F197" r:id="rId15" display="https://podminky.urs.cz/item/CS_URS_2025_02/949101111"/>
    <hyperlink ref="F202" r:id="rId16" display="https://podminky.urs.cz/item/CS_URS_2025_02/952901111"/>
    <hyperlink ref="F207" r:id="rId17" display="https://podminky.urs.cz/item/CS_URS_2025_02/965046111"/>
    <hyperlink ref="F212" r:id="rId18" display="https://podminky.urs.cz/item/CS_URS_2025_02/978013191"/>
    <hyperlink ref="F219" r:id="rId19" display="https://podminky.urs.cz/item/CS_URS_2025_02/978035117"/>
    <hyperlink ref="F225" r:id="rId20" display="https://podminky.urs.cz/item/CS_URS_2025_02/997013212"/>
    <hyperlink ref="F228" r:id="rId21" display="https://podminky.urs.cz/item/CS_URS_2025_02/997013501"/>
    <hyperlink ref="F231" r:id="rId22" display="https://podminky.urs.cz/item/CS_URS_2025_02/997013509"/>
    <hyperlink ref="F236" r:id="rId23" display="https://podminky.urs.cz/item/CS_URS_2025_02/997013609"/>
    <hyperlink ref="F242" r:id="rId24" display="https://podminky.urs.cz/item/CS_URS_2025_02/998011002"/>
    <hyperlink ref="F247" r:id="rId25" display="https://podminky.urs.cz/item/CS_URS_2025_02/721194104"/>
    <hyperlink ref="F250" r:id="rId26" display="https://podminky.urs.cz/item/CS_URS_2025_02/721290111"/>
    <hyperlink ref="F253" r:id="rId27" display="https://podminky.urs.cz/item/CS_URS_2025_02/998721102"/>
    <hyperlink ref="F257" r:id="rId28" display="https://podminky.urs.cz/item/CS_URS_2025_02/722171933"/>
    <hyperlink ref="F260" r:id="rId29" display="https://podminky.urs.cz/item/CS_URS_2025_02/722174912"/>
    <hyperlink ref="F266" r:id="rId30" display="https://podminky.urs.cz/item/CS_URS_2025_02/722190401"/>
    <hyperlink ref="F269" r:id="rId31" display="https://podminky.urs.cz/item/CS_URS_2025_02/722190901"/>
    <hyperlink ref="F272" r:id="rId32" display="https://podminky.urs.cz/item/CS_URS_2025_02/722220111"/>
    <hyperlink ref="F275" r:id="rId33" display="https://podminky.urs.cz/item/CS_URS_2025_02/722290246"/>
    <hyperlink ref="F278" r:id="rId34" display="https://podminky.urs.cz/item/CS_URS_2025_02/998722102"/>
    <hyperlink ref="F282" r:id="rId35" display="https://podminky.urs.cz/item/CS_URS_2025_02/725210821"/>
    <hyperlink ref="F285" r:id="rId36" display="https://podminky.urs.cz/item/CS_URS_2025_02/725211604"/>
    <hyperlink ref="F288" r:id="rId37" display="https://podminky.urs.cz/item/CS_URS_2023_02/725291511"/>
    <hyperlink ref="F291" r:id="rId38" display="https://podminky.urs.cz/item/CS_URS_2023_02/725291631"/>
    <hyperlink ref="F294" r:id="rId39" display="https://podminky.urs.cz/item/CS_URS_2025_02/725531101"/>
    <hyperlink ref="F297" r:id="rId40" display="https://podminky.urs.cz/item/CS_URS_2025_02/725820801"/>
    <hyperlink ref="F300" r:id="rId41" display="https://podminky.urs.cz/item/CS_URS_2025_02/725822613"/>
    <hyperlink ref="F304" r:id="rId42" display="https://podminky.urs.cz/item/CS_URS_2025_02/725861102"/>
    <hyperlink ref="F307" r:id="rId43" display="https://podminky.urs.cz/item/CS_URS_2025_02/998725102"/>
    <hyperlink ref="F311" r:id="rId44" display="https://podminky.urs.cz/item/CS_URS_2025_02/734222811"/>
    <hyperlink ref="F314" r:id="rId45" display="https://podminky.urs.cz/item/CS_URS_2025_02/734430821"/>
    <hyperlink ref="F317" r:id="rId46" display="https://podminky.urs.cz/item/CS_URS_2025_02/998734102"/>
    <hyperlink ref="F321" r:id="rId47" display="https://podminky.urs.cz/item/CS_URS_2025_02/735111810"/>
    <hyperlink ref="F326" r:id="rId48" display="https://podminky.urs.cz/item/CS_URS_2025_02/735117110"/>
    <hyperlink ref="F331" r:id="rId49" display="https://podminky.urs.cz/item/CS_URS_2025_02/735118110"/>
    <hyperlink ref="F336" r:id="rId50" display="https://podminky.urs.cz/item/CS_URS_2025_02/735119140"/>
    <hyperlink ref="F341" r:id="rId51" display="https://podminky.urs.cz/item/CS_URS_2025_02/735494811"/>
    <hyperlink ref="F352" r:id="rId52" display="https://podminky.urs.cz/item/CS_URS_2025_02/998735102"/>
    <hyperlink ref="F356" r:id="rId53" display="https://podminky.urs.cz/item/CS_URS_2025_02/763131731"/>
    <hyperlink ref="F359" r:id="rId54" display="https://podminky.urs.cz/item/CS_URS_2025_02/763135101"/>
    <hyperlink ref="F367" r:id="rId55" display="https://podminky.urs.cz/item/CS_URS_2025_02/763431201"/>
    <hyperlink ref="F372" r:id="rId56" display="https://podminky.urs.cz/item/CS_URS_2025_02/998763302"/>
    <hyperlink ref="F376" r:id="rId57" display="https://podminky.urs.cz/item/CS_URS_2025_02/766691914"/>
    <hyperlink ref="F379" r:id="rId58" display="https://podminky.urs.cz/item/CS_URS_2025_02/766695213"/>
    <hyperlink ref="F385" r:id="rId59" display="https://podminky.urs.cz/item/CS_URS_2025_02/998766102"/>
    <hyperlink ref="F389" r:id="rId60" display="https://podminky.urs.cz/item/CS_URS_2025_02/776201812"/>
    <hyperlink ref="F394" r:id="rId61" display="https://podminky.urs.cz/item/CS_URS_2025_02/776410811"/>
    <hyperlink ref="F399" r:id="rId62" display="https://podminky.urs.cz/item/CS_URS_2025_02/776111311"/>
    <hyperlink ref="F404" r:id="rId63" display="https://podminky.urs.cz/item/CS_URS_2025_02/776121321"/>
    <hyperlink ref="F409" r:id="rId64" display="https://podminky.urs.cz/item/CS_URS_2025_02/776141122"/>
    <hyperlink ref="F414" r:id="rId65" display="https://podminky.urs.cz/item/CS_URS_2025_02/776221111"/>
    <hyperlink ref="F424" r:id="rId66" display="https://podminky.urs.cz/item/CS_URS_2025_02/776223112"/>
    <hyperlink ref="F429" r:id="rId67" display="https://podminky.urs.cz/item/CS_URS_2025_02/776411111"/>
    <hyperlink ref="F439" r:id="rId68" display="https://podminky.urs.cz/item/CS_URS_2025_02/776991121"/>
    <hyperlink ref="F444" r:id="rId69" display="https://podminky.urs.cz/item/CS_URS_2025_02/998776102"/>
    <hyperlink ref="F448" r:id="rId70" display="https://podminky.urs.cz/item/CS_URS_2025_02/781111011"/>
    <hyperlink ref="F453" r:id="rId71" display="https://podminky.urs.cz/item/CS_URS_2025_02/781121011"/>
    <hyperlink ref="F458" r:id="rId72" display="https://podminky.urs.cz/item/CS_URS_2025_02/781151031"/>
    <hyperlink ref="F463" r:id="rId73" display="https://podminky.urs.cz/item/CS_URS_2023_02/781161021"/>
    <hyperlink ref="F479" r:id="rId74" display="https://podminky.urs.cz/item/CS_URS_2025_02/998781102"/>
    <hyperlink ref="F483" r:id="rId75" display="https://podminky.urs.cz/item/CS_URS_2025_02/784111001"/>
    <hyperlink ref="F491" r:id="rId76" display="https://podminky.urs.cz/item/CS_URS_2025_02/784181101"/>
    <hyperlink ref="F499" r:id="rId77" display="https://podminky.urs.cz/item/CS_URS_2025_02/784211101"/>
    <hyperlink ref="F508" r:id="rId78" display="https://podminky.urs.cz/item/CS_URS_2025_02/786614003"/>
    <hyperlink ref="F517" r:id="rId79" display="https://podminky.urs.cz/item/CS_URS_2025_02/998786102"/>
    <hyperlink ref="F521" r:id="rId80" display="https://podminky.urs.cz/item/CS_URS_2025_02/HZS2212"/>
    <hyperlink ref="F524" r:id="rId81" display="https://podminky.urs.cz/item/CS_URS_2025_02/HZS2222"/>
    <hyperlink ref="F527" r:id="rId82" display="https://podminky.urs.cz/item/CS_URS_2025_02/HZS2491"/>
    <hyperlink ref="F538" r:id="rId83" display="https://podminky.urs.cz/item/CS_URS_2023_02/04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106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IROP výzva 37 (ZŠ Hornická)</v>
      </c>
      <c r="F7" s="144"/>
      <c r="G7" s="144"/>
      <c r="H7" s="144"/>
      <c r="L7" s="21"/>
    </row>
    <row r="8" s="1" customFormat="1" ht="12" customHeight="1">
      <c r="B8" s="21"/>
      <c r="D8" s="144" t="s">
        <v>107</v>
      </c>
      <c r="L8" s="21"/>
    </row>
    <row r="9" s="2" customFormat="1" ht="16.5" customHeight="1">
      <c r="A9" s="39"/>
      <c r="B9" s="45"/>
      <c r="C9" s="39"/>
      <c r="D9" s="39"/>
      <c r="E9" s="145" t="s">
        <v>108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109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819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29. 1. 2026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37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ROUND(J108,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ROUND((SUM(BE108:BE549)),  2)</f>
        <v>0</v>
      </c>
      <c r="G35" s="39"/>
      <c r="H35" s="39"/>
      <c r="I35" s="159">
        <v>0.20999999999999999</v>
      </c>
      <c r="J35" s="158">
        <f>ROUND(((SUM(BE108:BE549))*I35),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ROUND((SUM(BF108:BF549)),  2)</f>
        <v>0</v>
      </c>
      <c r="G36" s="39"/>
      <c r="H36" s="39"/>
      <c r="I36" s="159">
        <v>0.12</v>
      </c>
      <c r="J36" s="158">
        <f>ROUND(((SUM(BF108:BF549))*I36),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ROUND((SUM(BG108:BG549)),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ROUND((SUM(BH108:BH549)),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ROUND((SUM(BI108:BI549)),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IROP výzva 37 (ZŠ Hornická)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108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109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SO-02 - Učebna PŘÍRODNÍ VĚDY s využitím IT č.m.69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ZŠ Hornická, Chomutov</v>
      </c>
      <c r="G56" s="41"/>
      <c r="H56" s="41"/>
      <c r="I56" s="33" t="s">
        <v>23</v>
      </c>
      <c r="J56" s="73" t="str">
        <f>IF(J14="","",J14)</f>
        <v>29. 1. 2026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Statutární město Chomutov</v>
      </c>
      <c r="G58" s="41"/>
      <c r="H58" s="41"/>
      <c r="I58" s="33" t="s">
        <v>31</v>
      </c>
      <c r="J58" s="37" t="str">
        <f>E23</f>
        <v>CZECHOTEC Engineering spol.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Miroslav Dostál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112</v>
      </c>
      <c r="D61" s="173"/>
      <c r="E61" s="173"/>
      <c r="F61" s="173"/>
      <c r="G61" s="173"/>
      <c r="H61" s="173"/>
      <c r="I61" s="173"/>
      <c r="J61" s="174" t="s">
        <v>113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J108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s="9" customFormat="1" ht="24.96" customHeight="1">
      <c r="A64" s="9"/>
      <c r="B64" s="176"/>
      <c r="C64" s="177"/>
      <c r="D64" s="178" t="s">
        <v>115</v>
      </c>
      <c r="E64" s="179"/>
      <c r="F64" s="179"/>
      <c r="G64" s="179"/>
      <c r="H64" s="179"/>
      <c r="I64" s="179"/>
      <c r="J64" s="180">
        <f>J109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116</v>
      </c>
      <c r="E65" s="184"/>
      <c r="F65" s="184"/>
      <c r="G65" s="184"/>
      <c r="H65" s="184"/>
      <c r="I65" s="184"/>
      <c r="J65" s="185">
        <f>J110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117</v>
      </c>
      <c r="E66" s="184"/>
      <c r="F66" s="184"/>
      <c r="G66" s="184"/>
      <c r="H66" s="184"/>
      <c r="I66" s="184"/>
      <c r="J66" s="185">
        <f>J194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118</v>
      </c>
      <c r="E67" s="184"/>
      <c r="F67" s="184"/>
      <c r="G67" s="184"/>
      <c r="H67" s="184"/>
      <c r="I67" s="184"/>
      <c r="J67" s="185">
        <f>J222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119</v>
      </c>
      <c r="E68" s="184"/>
      <c r="F68" s="184"/>
      <c r="G68" s="184"/>
      <c r="H68" s="184"/>
      <c r="I68" s="184"/>
      <c r="J68" s="185">
        <f>J239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120</v>
      </c>
      <c r="E69" s="179"/>
      <c r="F69" s="179"/>
      <c r="G69" s="179"/>
      <c r="H69" s="179"/>
      <c r="I69" s="179"/>
      <c r="J69" s="180">
        <f>J243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6"/>
      <c r="D70" s="183" t="s">
        <v>121</v>
      </c>
      <c r="E70" s="184"/>
      <c r="F70" s="184"/>
      <c r="G70" s="184"/>
      <c r="H70" s="184"/>
      <c r="I70" s="184"/>
      <c r="J70" s="185">
        <f>J244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122</v>
      </c>
      <c r="E71" s="184"/>
      <c r="F71" s="184"/>
      <c r="G71" s="184"/>
      <c r="H71" s="184"/>
      <c r="I71" s="184"/>
      <c r="J71" s="185">
        <f>J254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123</v>
      </c>
      <c r="E72" s="184"/>
      <c r="F72" s="184"/>
      <c r="G72" s="184"/>
      <c r="H72" s="184"/>
      <c r="I72" s="184"/>
      <c r="J72" s="185">
        <f>J279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124</v>
      </c>
      <c r="E73" s="184"/>
      <c r="F73" s="184"/>
      <c r="G73" s="184"/>
      <c r="H73" s="184"/>
      <c r="I73" s="184"/>
      <c r="J73" s="185">
        <f>J308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125</v>
      </c>
      <c r="E74" s="184"/>
      <c r="F74" s="184"/>
      <c r="G74" s="184"/>
      <c r="H74" s="184"/>
      <c r="I74" s="184"/>
      <c r="J74" s="185">
        <f>J318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6"/>
      <c r="D75" s="183" t="s">
        <v>126</v>
      </c>
      <c r="E75" s="184"/>
      <c r="F75" s="184"/>
      <c r="G75" s="184"/>
      <c r="H75" s="184"/>
      <c r="I75" s="184"/>
      <c r="J75" s="185">
        <f>J353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6"/>
      <c r="D76" s="183" t="s">
        <v>127</v>
      </c>
      <c r="E76" s="184"/>
      <c r="F76" s="184"/>
      <c r="G76" s="184"/>
      <c r="H76" s="184"/>
      <c r="I76" s="184"/>
      <c r="J76" s="185">
        <f>J373</f>
        <v>0</v>
      </c>
      <c r="K76" s="126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6"/>
      <c r="D77" s="183" t="s">
        <v>128</v>
      </c>
      <c r="E77" s="184"/>
      <c r="F77" s="184"/>
      <c r="G77" s="184"/>
      <c r="H77" s="184"/>
      <c r="I77" s="184"/>
      <c r="J77" s="185">
        <f>J386</f>
        <v>0</v>
      </c>
      <c r="K77" s="126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6"/>
      <c r="D78" s="183" t="s">
        <v>129</v>
      </c>
      <c r="E78" s="184"/>
      <c r="F78" s="184"/>
      <c r="G78" s="184"/>
      <c r="H78" s="184"/>
      <c r="I78" s="184"/>
      <c r="J78" s="185">
        <f>J445</f>
        <v>0</v>
      </c>
      <c r="K78" s="126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6"/>
      <c r="D79" s="183" t="s">
        <v>130</v>
      </c>
      <c r="E79" s="184"/>
      <c r="F79" s="184"/>
      <c r="G79" s="184"/>
      <c r="H79" s="184"/>
      <c r="I79" s="184"/>
      <c r="J79" s="185">
        <f>J480</f>
        <v>0</v>
      </c>
      <c r="K79" s="126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2"/>
      <c r="C80" s="126"/>
      <c r="D80" s="183" t="s">
        <v>131</v>
      </c>
      <c r="E80" s="184"/>
      <c r="F80" s="184"/>
      <c r="G80" s="184"/>
      <c r="H80" s="184"/>
      <c r="I80" s="184"/>
      <c r="J80" s="185">
        <f>J505</f>
        <v>0</v>
      </c>
      <c r="K80" s="126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76"/>
      <c r="C81" s="177"/>
      <c r="D81" s="178" t="s">
        <v>132</v>
      </c>
      <c r="E81" s="179"/>
      <c r="F81" s="179"/>
      <c r="G81" s="179"/>
      <c r="H81" s="179"/>
      <c r="I81" s="179"/>
      <c r="J81" s="180">
        <f>J518</f>
        <v>0</v>
      </c>
      <c r="K81" s="177"/>
      <c r="L81" s="181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9" customFormat="1" ht="24.96" customHeight="1">
      <c r="A82" s="9"/>
      <c r="B82" s="176"/>
      <c r="C82" s="177"/>
      <c r="D82" s="178" t="s">
        <v>133</v>
      </c>
      <c r="E82" s="179"/>
      <c r="F82" s="179"/>
      <c r="G82" s="179"/>
      <c r="H82" s="179"/>
      <c r="I82" s="179"/>
      <c r="J82" s="180">
        <f>J528</f>
        <v>0</v>
      </c>
      <c r="K82" s="177"/>
      <c r="L82" s="181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10" customFormat="1" ht="19.92" customHeight="1">
      <c r="A83" s="10"/>
      <c r="B83" s="182"/>
      <c r="C83" s="126"/>
      <c r="D83" s="183" t="s">
        <v>134</v>
      </c>
      <c r="E83" s="184"/>
      <c r="F83" s="184"/>
      <c r="G83" s="184"/>
      <c r="H83" s="184"/>
      <c r="I83" s="184"/>
      <c r="J83" s="185">
        <f>J529</f>
        <v>0</v>
      </c>
      <c r="K83" s="126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2"/>
      <c r="C84" s="126"/>
      <c r="D84" s="183" t="s">
        <v>135</v>
      </c>
      <c r="E84" s="184"/>
      <c r="F84" s="184"/>
      <c r="G84" s="184"/>
      <c r="H84" s="184"/>
      <c r="I84" s="184"/>
      <c r="J84" s="185">
        <f>J532</f>
        <v>0</v>
      </c>
      <c r="K84" s="126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2"/>
      <c r="C85" s="126"/>
      <c r="D85" s="183" t="s">
        <v>136</v>
      </c>
      <c r="E85" s="184"/>
      <c r="F85" s="184"/>
      <c r="G85" s="184"/>
      <c r="H85" s="184"/>
      <c r="I85" s="184"/>
      <c r="J85" s="185">
        <f>J535</f>
        <v>0</v>
      </c>
      <c r="K85" s="126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2"/>
      <c r="C86" s="126"/>
      <c r="D86" s="183" t="s">
        <v>137</v>
      </c>
      <c r="E86" s="184"/>
      <c r="F86" s="184"/>
      <c r="G86" s="184"/>
      <c r="H86" s="184"/>
      <c r="I86" s="184"/>
      <c r="J86" s="185">
        <f>J539</f>
        <v>0</v>
      </c>
      <c r="K86" s="126"/>
      <c r="L86" s="186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2" customFormat="1" ht="21.84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60"/>
      <c r="C88" s="61"/>
      <c r="D88" s="61"/>
      <c r="E88" s="61"/>
      <c r="F88" s="61"/>
      <c r="G88" s="61"/>
      <c r="H88" s="61"/>
      <c r="I88" s="61"/>
      <c r="J88" s="61"/>
      <c r="K88" s="6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92" s="2" customFormat="1" ht="6.96" customHeight="1">
      <c r="A92" s="39"/>
      <c r="B92" s="62"/>
      <c r="C92" s="63"/>
      <c r="D92" s="63"/>
      <c r="E92" s="63"/>
      <c r="F92" s="63"/>
      <c r="G92" s="63"/>
      <c r="H92" s="63"/>
      <c r="I92" s="63"/>
      <c r="J92" s="63"/>
      <c r="K92" s="63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4.96" customHeight="1">
      <c r="A93" s="39"/>
      <c r="B93" s="40"/>
      <c r="C93" s="24" t="s">
        <v>138</v>
      </c>
      <c r="D93" s="41"/>
      <c r="E93" s="41"/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16</v>
      </c>
      <c r="D95" s="41"/>
      <c r="E95" s="41"/>
      <c r="F95" s="41"/>
      <c r="G95" s="41"/>
      <c r="H95" s="41"/>
      <c r="I95" s="41"/>
      <c r="J95" s="41"/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6.5" customHeight="1">
      <c r="A96" s="39"/>
      <c r="B96" s="40"/>
      <c r="C96" s="41"/>
      <c r="D96" s="41"/>
      <c r="E96" s="171" t="str">
        <f>E7</f>
        <v>IROP výzva 37 (ZŠ Hornická)</v>
      </c>
      <c r="F96" s="33"/>
      <c r="G96" s="33"/>
      <c r="H96" s="33"/>
      <c r="I96" s="41"/>
      <c r="J96" s="41"/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" customFormat="1" ht="12" customHeight="1">
      <c r="B97" s="22"/>
      <c r="C97" s="33" t="s">
        <v>107</v>
      </c>
      <c r="D97" s="23"/>
      <c r="E97" s="23"/>
      <c r="F97" s="23"/>
      <c r="G97" s="23"/>
      <c r="H97" s="23"/>
      <c r="I97" s="23"/>
      <c r="J97" s="23"/>
      <c r="K97" s="23"/>
      <c r="L97" s="21"/>
    </row>
    <row r="98" s="2" customFormat="1" ht="16.5" customHeight="1">
      <c r="A98" s="39"/>
      <c r="B98" s="40"/>
      <c r="C98" s="41"/>
      <c r="D98" s="41"/>
      <c r="E98" s="171" t="s">
        <v>108</v>
      </c>
      <c r="F98" s="41"/>
      <c r="G98" s="41"/>
      <c r="H98" s="41"/>
      <c r="I98" s="41"/>
      <c r="J98" s="41"/>
      <c r="K98" s="41"/>
      <c r="L98" s="146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2" customHeight="1">
      <c r="A99" s="39"/>
      <c r="B99" s="40"/>
      <c r="C99" s="33" t="s">
        <v>109</v>
      </c>
      <c r="D99" s="41"/>
      <c r="E99" s="41"/>
      <c r="F99" s="41"/>
      <c r="G99" s="41"/>
      <c r="H99" s="41"/>
      <c r="I99" s="41"/>
      <c r="J99" s="41"/>
      <c r="K99" s="41"/>
      <c r="L99" s="146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6.5" customHeight="1">
      <c r="A100" s="39"/>
      <c r="B100" s="40"/>
      <c r="C100" s="41"/>
      <c r="D100" s="41"/>
      <c r="E100" s="70" t="str">
        <f>E11</f>
        <v>SO-02 - Učebna PŘÍRODNÍ VĚDY s využitím IT č.m.69</v>
      </c>
      <c r="F100" s="41"/>
      <c r="G100" s="41"/>
      <c r="H100" s="41"/>
      <c r="I100" s="41"/>
      <c r="J100" s="41"/>
      <c r="K100" s="41"/>
      <c r="L100" s="146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146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2" customHeight="1">
      <c r="A102" s="39"/>
      <c r="B102" s="40"/>
      <c r="C102" s="33" t="s">
        <v>21</v>
      </c>
      <c r="D102" s="41"/>
      <c r="E102" s="41"/>
      <c r="F102" s="28" t="str">
        <f>F14</f>
        <v xml:space="preserve"> ZŠ Hornická, Chomutov</v>
      </c>
      <c r="G102" s="41"/>
      <c r="H102" s="41"/>
      <c r="I102" s="33" t="s">
        <v>23</v>
      </c>
      <c r="J102" s="73" t="str">
        <f>IF(J14="","",J14)</f>
        <v>29. 1. 2026</v>
      </c>
      <c r="K102" s="41"/>
      <c r="L102" s="146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146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40.05" customHeight="1">
      <c r="A104" s="39"/>
      <c r="B104" s="40"/>
      <c r="C104" s="33" t="s">
        <v>25</v>
      </c>
      <c r="D104" s="41"/>
      <c r="E104" s="41"/>
      <c r="F104" s="28" t="str">
        <f>E17</f>
        <v>Statutární město Chomutov</v>
      </c>
      <c r="G104" s="41"/>
      <c r="H104" s="41"/>
      <c r="I104" s="33" t="s">
        <v>31</v>
      </c>
      <c r="J104" s="37" t="str">
        <f>E23</f>
        <v>CZECHOTEC Engineering spol. s.r.o.</v>
      </c>
      <c r="K104" s="41"/>
      <c r="L104" s="146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5.15" customHeight="1">
      <c r="A105" s="39"/>
      <c r="B105" s="40"/>
      <c r="C105" s="33" t="s">
        <v>29</v>
      </c>
      <c r="D105" s="41"/>
      <c r="E105" s="41"/>
      <c r="F105" s="28" t="str">
        <f>IF(E20="","",E20)</f>
        <v>Vyplň údaj</v>
      </c>
      <c r="G105" s="41"/>
      <c r="H105" s="41"/>
      <c r="I105" s="33" t="s">
        <v>34</v>
      </c>
      <c r="J105" s="37" t="str">
        <f>E26</f>
        <v>Miroslav Dostál</v>
      </c>
      <c r="K105" s="41"/>
      <c r="L105" s="146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0.32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146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11" customFormat="1" ht="29.28" customHeight="1">
      <c r="A107" s="187"/>
      <c r="B107" s="188"/>
      <c r="C107" s="189" t="s">
        <v>139</v>
      </c>
      <c r="D107" s="190" t="s">
        <v>57</v>
      </c>
      <c r="E107" s="190" t="s">
        <v>53</v>
      </c>
      <c r="F107" s="190" t="s">
        <v>54</v>
      </c>
      <c r="G107" s="190" t="s">
        <v>140</v>
      </c>
      <c r="H107" s="190" t="s">
        <v>141</v>
      </c>
      <c r="I107" s="190" t="s">
        <v>142</v>
      </c>
      <c r="J107" s="190" t="s">
        <v>113</v>
      </c>
      <c r="K107" s="191" t="s">
        <v>143</v>
      </c>
      <c r="L107" s="192"/>
      <c r="M107" s="93" t="s">
        <v>19</v>
      </c>
      <c r="N107" s="94" t="s">
        <v>42</v>
      </c>
      <c r="O107" s="94" t="s">
        <v>144</v>
      </c>
      <c r="P107" s="94" t="s">
        <v>145</v>
      </c>
      <c r="Q107" s="94" t="s">
        <v>146</v>
      </c>
      <c r="R107" s="94" t="s">
        <v>147</v>
      </c>
      <c r="S107" s="94" t="s">
        <v>148</v>
      </c>
      <c r="T107" s="95" t="s">
        <v>149</v>
      </c>
      <c r="U107" s="187"/>
      <c r="V107" s="187"/>
      <c r="W107" s="187"/>
      <c r="X107" s="187"/>
      <c r="Y107" s="187"/>
      <c r="Z107" s="187"/>
      <c r="AA107" s="187"/>
      <c r="AB107" s="187"/>
      <c r="AC107" s="187"/>
      <c r="AD107" s="187"/>
      <c r="AE107" s="187"/>
    </row>
    <row r="108" s="2" customFormat="1" ht="22.8" customHeight="1">
      <c r="A108" s="39"/>
      <c r="B108" s="40"/>
      <c r="C108" s="100" t="s">
        <v>150</v>
      </c>
      <c r="D108" s="41"/>
      <c r="E108" s="41"/>
      <c r="F108" s="41"/>
      <c r="G108" s="41"/>
      <c r="H108" s="41"/>
      <c r="I108" s="41"/>
      <c r="J108" s="193">
        <f>BK108</f>
        <v>0</v>
      </c>
      <c r="K108" s="41"/>
      <c r="L108" s="45"/>
      <c r="M108" s="96"/>
      <c r="N108" s="194"/>
      <c r="O108" s="97"/>
      <c r="P108" s="195">
        <f>P109+P243+P518+P528</f>
        <v>0</v>
      </c>
      <c r="Q108" s="97"/>
      <c r="R108" s="195">
        <f>R109+R243+R518+R528</f>
        <v>6.2487590299999995</v>
      </c>
      <c r="S108" s="97"/>
      <c r="T108" s="196">
        <f>T109+T243+T518+T528</f>
        <v>4.60760024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71</v>
      </c>
      <c r="AU108" s="18" t="s">
        <v>114</v>
      </c>
      <c r="BK108" s="197">
        <f>BK109+BK243+BK518+BK528</f>
        <v>0</v>
      </c>
    </row>
    <row r="109" s="12" customFormat="1" ht="25.92" customHeight="1">
      <c r="A109" s="12"/>
      <c r="B109" s="198"/>
      <c r="C109" s="199"/>
      <c r="D109" s="200" t="s">
        <v>71</v>
      </c>
      <c r="E109" s="201" t="s">
        <v>151</v>
      </c>
      <c r="F109" s="201" t="s">
        <v>152</v>
      </c>
      <c r="G109" s="199"/>
      <c r="H109" s="199"/>
      <c r="I109" s="202"/>
      <c r="J109" s="203">
        <f>BK109</f>
        <v>0</v>
      </c>
      <c r="K109" s="199"/>
      <c r="L109" s="204"/>
      <c r="M109" s="205"/>
      <c r="N109" s="206"/>
      <c r="O109" s="206"/>
      <c r="P109" s="207">
        <f>P110+P194+P222+P239</f>
        <v>0</v>
      </c>
      <c r="Q109" s="206"/>
      <c r="R109" s="207">
        <f>R110+R194+R222+R239</f>
        <v>5.1155428599999997</v>
      </c>
      <c r="S109" s="206"/>
      <c r="T109" s="208">
        <f>T110+T194+T222+T239</f>
        <v>4.09719824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79</v>
      </c>
      <c r="AT109" s="210" t="s">
        <v>71</v>
      </c>
      <c r="AU109" s="210" t="s">
        <v>72</v>
      </c>
      <c r="AY109" s="209" t="s">
        <v>153</v>
      </c>
      <c r="BK109" s="211">
        <f>BK110+BK194+BK222+BK239</f>
        <v>0</v>
      </c>
    </row>
    <row r="110" s="12" customFormat="1" ht="22.8" customHeight="1">
      <c r="A110" s="12"/>
      <c r="B110" s="198"/>
      <c r="C110" s="199"/>
      <c r="D110" s="200" t="s">
        <v>71</v>
      </c>
      <c r="E110" s="212" t="s">
        <v>154</v>
      </c>
      <c r="F110" s="212" t="s">
        <v>155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SUM(P111:P193)</f>
        <v>0</v>
      </c>
      <c r="Q110" s="206"/>
      <c r="R110" s="207">
        <f>SUM(R111:R193)</f>
        <v>5.11298326</v>
      </c>
      <c r="S110" s="206"/>
      <c r="T110" s="208">
        <f>SUM(T111:T193)</f>
        <v>0.0010442400000000001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79</v>
      </c>
      <c r="AT110" s="210" t="s">
        <v>71</v>
      </c>
      <c r="AU110" s="210" t="s">
        <v>79</v>
      </c>
      <c r="AY110" s="209" t="s">
        <v>153</v>
      </c>
      <c r="BK110" s="211">
        <f>SUM(BK111:BK193)</f>
        <v>0</v>
      </c>
    </row>
    <row r="111" s="2" customFormat="1" ht="16.5" customHeight="1">
      <c r="A111" s="39"/>
      <c r="B111" s="40"/>
      <c r="C111" s="214" t="s">
        <v>79</v>
      </c>
      <c r="D111" s="214" t="s">
        <v>156</v>
      </c>
      <c r="E111" s="215" t="s">
        <v>157</v>
      </c>
      <c r="F111" s="216" t="s">
        <v>158</v>
      </c>
      <c r="G111" s="217" t="s">
        <v>159</v>
      </c>
      <c r="H111" s="218">
        <v>17.404</v>
      </c>
      <c r="I111" s="219"/>
      <c r="J111" s="220">
        <f>ROUND(I111*H111,2)</f>
        <v>0</v>
      </c>
      <c r="K111" s="216" t="s">
        <v>160</v>
      </c>
      <c r="L111" s="45"/>
      <c r="M111" s="221" t="s">
        <v>19</v>
      </c>
      <c r="N111" s="222" t="s">
        <v>43</v>
      </c>
      <c r="O111" s="85"/>
      <c r="P111" s="223">
        <f>O111*H111</f>
        <v>0</v>
      </c>
      <c r="Q111" s="223">
        <v>9.0000000000000006E-05</v>
      </c>
      <c r="R111" s="223">
        <f>Q111*H111</f>
        <v>0.0015663600000000002</v>
      </c>
      <c r="S111" s="223">
        <v>6.0000000000000002E-05</v>
      </c>
      <c r="T111" s="224">
        <f>S111*H111</f>
        <v>0.0010442400000000001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161</v>
      </c>
      <c r="AT111" s="225" t="s">
        <v>156</v>
      </c>
      <c r="AU111" s="225" t="s">
        <v>81</v>
      </c>
      <c r="AY111" s="18" t="s">
        <v>153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79</v>
      </c>
      <c r="BK111" s="226">
        <f>ROUND(I111*H111,2)</f>
        <v>0</v>
      </c>
      <c r="BL111" s="18" t="s">
        <v>161</v>
      </c>
      <c r="BM111" s="225" t="s">
        <v>820</v>
      </c>
    </row>
    <row r="112" s="2" customFormat="1">
      <c r="A112" s="39"/>
      <c r="B112" s="40"/>
      <c r="C112" s="41"/>
      <c r="D112" s="227" t="s">
        <v>163</v>
      </c>
      <c r="E112" s="41"/>
      <c r="F112" s="228" t="s">
        <v>164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163</v>
      </c>
      <c r="AU112" s="18" t="s">
        <v>81</v>
      </c>
    </row>
    <row r="113" s="2" customFormat="1">
      <c r="A113" s="39"/>
      <c r="B113" s="40"/>
      <c r="C113" s="41"/>
      <c r="D113" s="232" t="s">
        <v>165</v>
      </c>
      <c r="E113" s="41"/>
      <c r="F113" s="233" t="s">
        <v>166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165</v>
      </c>
      <c r="AU113" s="18" t="s">
        <v>81</v>
      </c>
    </row>
    <row r="114" s="13" customFormat="1">
      <c r="A114" s="13"/>
      <c r="B114" s="234"/>
      <c r="C114" s="235"/>
      <c r="D114" s="227" t="s">
        <v>167</v>
      </c>
      <c r="E114" s="236" t="s">
        <v>19</v>
      </c>
      <c r="F114" s="237" t="s">
        <v>168</v>
      </c>
      <c r="G114" s="235"/>
      <c r="H114" s="238">
        <v>13.342000000000001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167</v>
      </c>
      <c r="AU114" s="244" t="s">
        <v>81</v>
      </c>
      <c r="AV114" s="13" t="s">
        <v>81</v>
      </c>
      <c r="AW114" s="13" t="s">
        <v>33</v>
      </c>
      <c r="AX114" s="13" t="s">
        <v>72</v>
      </c>
      <c r="AY114" s="244" t="s">
        <v>153</v>
      </c>
    </row>
    <row r="115" s="13" customFormat="1">
      <c r="A115" s="13"/>
      <c r="B115" s="234"/>
      <c r="C115" s="235"/>
      <c r="D115" s="227" t="s">
        <v>167</v>
      </c>
      <c r="E115" s="236" t="s">
        <v>19</v>
      </c>
      <c r="F115" s="237" t="s">
        <v>169</v>
      </c>
      <c r="G115" s="235"/>
      <c r="H115" s="238">
        <v>1.7729999999999999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167</v>
      </c>
      <c r="AU115" s="244" t="s">
        <v>81</v>
      </c>
      <c r="AV115" s="13" t="s">
        <v>81</v>
      </c>
      <c r="AW115" s="13" t="s">
        <v>33</v>
      </c>
      <c r="AX115" s="13" t="s">
        <v>72</v>
      </c>
      <c r="AY115" s="244" t="s">
        <v>153</v>
      </c>
    </row>
    <row r="116" s="13" customFormat="1">
      <c r="A116" s="13"/>
      <c r="B116" s="234"/>
      <c r="C116" s="235"/>
      <c r="D116" s="227" t="s">
        <v>167</v>
      </c>
      <c r="E116" s="236" t="s">
        <v>19</v>
      </c>
      <c r="F116" s="237" t="s">
        <v>170</v>
      </c>
      <c r="G116" s="235"/>
      <c r="H116" s="238">
        <v>2.2890000000000001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167</v>
      </c>
      <c r="AU116" s="244" t="s">
        <v>81</v>
      </c>
      <c r="AV116" s="13" t="s">
        <v>81</v>
      </c>
      <c r="AW116" s="13" t="s">
        <v>33</v>
      </c>
      <c r="AX116" s="13" t="s">
        <v>72</v>
      </c>
      <c r="AY116" s="244" t="s">
        <v>153</v>
      </c>
    </row>
    <row r="117" s="14" customFormat="1">
      <c r="A117" s="14"/>
      <c r="B117" s="245"/>
      <c r="C117" s="246"/>
      <c r="D117" s="227" t="s">
        <v>167</v>
      </c>
      <c r="E117" s="247" t="s">
        <v>19</v>
      </c>
      <c r="F117" s="248" t="s">
        <v>171</v>
      </c>
      <c r="G117" s="246"/>
      <c r="H117" s="249">
        <v>17.404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167</v>
      </c>
      <c r="AU117" s="255" t="s">
        <v>81</v>
      </c>
      <c r="AV117" s="14" t="s">
        <v>161</v>
      </c>
      <c r="AW117" s="14" t="s">
        <v>33</v>
      </c>
      <c r="AX117" s="14" t="s">
        <v>79</v>
      </c>
      <c r="AY117" s="255" t="s">
        <v>153</v>
      </c>
    </row>
    <row r="118" s="2" customFormat="1" ht="33" customHeight="1">
      <c r="A118" s="39"/>
      <c r="B118" s="40"/>
      <c r="C118" s="214" t="s">
        <v>81</v>
      </c>
      <c r="D118" s="214" t="s">
        <v>156</v>
      </c>
      <c r="E118" s="215" t="s">
        <v>172</v>
      </c>
      <c r="F118" s="216" t="s">
        <v>173</v>
      </c>
      <c r="G118" s="217" t="s">
        <v>159</v>
      </c>
      <c r="H118" s="218">
        <v>63.990000000000002</v>
      </c>
      <c r="I118" s="219"/>
      <c r="J118" s="220">
        <f>ROUND(I118*H118,2)</f>
        <v>0</v>
      </c>
      <c r="K118" s="216" t="s">
        <v>160</v>
      </c>
      <c r="L118" s="45"/>
      <c r="M118" s="221" t="s">
        <v>19</v>
      </c>
      <c r="N118" s="222" t="s">
        <v>43</v>
      </c>
      <c r="O118" s="85"/>
      <c r="P118" s="223">
        <f>O118*H118</f>
        <v>0</v>
      </c>
      <c r="Q118" s="223">
        <v>0.0178</v>
      </c>
      <c r="R118" s="223">
        <f>Q118*H118</f>
        <v>1.139022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161</v>
      </c>
      <c r="AT118" s="225" t="s">
        <v>156</v>
      </c>
      <c r="AU118" s="225" t="s">
        <v>81</v>
      </c>
      <c r="AY118" s="18" t="s">
        <v>153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79</v>
      </c>
      <c r="BK118" s="226">
        <f>ROUND(I118*H118,2)</f>
        <v>0</v>
      </c>
      <c r="BL118" s="18" t="s">
        <v>161</v>
      </c>
      <c r="BM118" s="225" t="s">
        <v>821</v>
      </c>
    </row>
    <row r="119" s="2" customFormat="1">
      <c r="A119" s="39"/>
      <c r="B119" s="40"/>
      <c r="C119" s="41"/>
      <c r="D119" s="227" t="s">
        <v>163</v>
      </c>
      <c r="E119" s="41"/>
      <c r="F119" s="228" t="s">
        <v>175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163</v>
      </c>
      <c r="AU119" s="18" t="s">
        <v>81</v>
      </c>
    </row>
    <row r="120" s="2" customFormat="1">
      <c r="A120" s="39"/>
      <c r="B120" s="40"/>
      <c r="C120" s="41"/>
      <c r="D120" s="232" t="s">
        <v>165</v>
      </c>
      <c r="E120" s="41"/>
      <c r="F120" s="233" t="s">
        <v>176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165</v>
      </c>
      <c r="AU120" s="18" t="s">
        <v>81</v>
      </c>
    </row>
    <row r="121" s="13" customFormat="1">
      <c r="A121" s="13"/>
      <c r="B121" s="234"/>
      <c r="C121" s="235"/>
      <c r="D121" s="227" t="s">
        <v>167</v>
      </c>
      <c r="E121" s="236" t="s">
        <v>19</v>
      </c>
      <c r="F121" s="237" t="s">
        <v>822</v>
      </c>
      <c r="G121" s="235"/>
      <c r="H121" s="238">
        <v>63.990000000000002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167</v>
      </c>
      <c r="AU121" s="244" t="s">
        <v>81</v>
      </c>
      <c r="AV121" s="13" t="s">
        <v>81</v>
      </c>
      <c r="AW121" s="13" t="s">
        <v>33</v>
      </c>
      <c r="AX121" s="13" t="s">
        <v>72</v>
      </c>
      <c r="AY121" s="244" t="s">
        <v>153</v>
      </c>
    </row>
    <row r="122" s="14" customFormat="1">
      <c r="A122" s="14"/>
      <c r="B122" s="245"/>
      <c r="C122" s="246"/>
      <c r="D122" s="227" t="s">
        <v>167</v>
      </c>
      <c r="E122" s="247" t="s">
        <v>19</v>
      </c>
      <c r="F122" s="248" t="s">
        <v>171</v>
      </c>
      <c r="G122" s="246"/>
      <c r="H122" s="249">
        <v>63.990000000000002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167</v>
      </c>
      <c r="AU122" s="255" t="s">
        <v>81</v>
      </c>
      <c r="AV122" s="14" t="s">
        <v>161</v>
      </c>
      <c r="AW122" s="14" t="s">
        <v>33</v>
      </c>
      <c r="AX122" s="14" t="s">
        <v>79</v>
      </c>
      <c r="AY122" s="255" t="s">
        <v>153</v>
      </c>
    </row>
    <row r="123" s="2" customFormat="1" ht="24.15" customHeight="1">
      <c r="A123" s="39"/>
      <c r="B123" s="40"/>
      <c r="C123" s="214" t="s">
        <v>99</v>
      </c>
      <c r="D123" s="214" t="s">
        <v>156</v>
      </c>
      <c r="E123" s="215" t="s">
        <v>178</v>
      </c>
      <c r="F123" s="216" t="s">
        <v>179</v>
      </c>
      <c r="G123" s="217" t="s">
        <v>159</v>
      </c>
      <c r="H123" s="218">
        <v>63.990000000000002</v>
      </c>
      <c r="I123" s="219"/>
      <c r="J123" s="220">
        <f>ROUND(I123*H123,2)</f>
        <v>0</v>
      </c>
      <c r="K123" s="216" t="s">
        <v>160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0.00025999999999999998</v>
      </c>
      <c r="R123" s="223">
        <f>Q123*H123</f>
        <v>0.0166374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161</v>
      </c>
      <c r="AT123" s="225" t="s">
        <v>156</v>
      </c>
      <c r="AU123" s="225" t="s">
        <v>81</v>
      </c>
      <c r="AY123" s="18" t="s">
        <v>153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79</v>
      </c>
      <c r="BK123" s="226">
        <f>ROUND(I123*H123,2)</f>
        <v>0</v>
      </c>
      <c r="BL123" s="18" t="s">
        <v>161</v>
      </c>
      <c r="BM123" s="225" t="s">
        <v>823</v>
      </c>
    </row>
    <row r="124" s="2" customFormat="1">
      <c r="A124" s="39"/>
      <c r="B124" s="40"/>
      <c r="C124" s="41"/>
      <c r="D124" s="227" t="s">
        <v>163</v>
      </c>
      <c r="E124" s="41"/>
      <c r="F124" s="228" t="s">
        <v>181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163</v>
      </c>
      <c r="AU124" s="18" t="s">
        <v>81</v>
      </c>
    </row>
    <row r="125" s="2" customFormat="1">
      <c r="A125" s="39"/>
      <c r="B125" s="40"/>
      <c r="C125" s="41"/>
      <c r="D125" s="232" t="s">
        <v>165</v>
      </c>
      <c r="E125" s="41"/>
      <c r="F125" s="233" t="s">
        <v>182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165</v>
      </c>
      <c r="AU125" s="18" t="s">
        <v>81</v>
      </c>
    </row>
    <row r="126" s="13" customFormat="1">
      <c r="A126" s="13"/>
      <c r="B126" s="234"/>
      <c r="C126" s="235"/>
      <c r="D126" s="227" t="s">
        <v>167</v>
      </c>
      <c r="E126" s="236" t="s">
        <v>19</v>
      </c>
      <c r="F126" s="237" t="s">
        <v>824</v>
      </c>
      <c r="G126" s="235"/>
      <c r="H126" s="238">
        <v>63.990000000000002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167</v>
      </c>
      <c r="AU126" s="244" t="s">
        <v>81</v>
      </c>
      <c r="AV126" s="13" t="s">
        <v>81</v>
      </c>
      <c r="AW126" s="13" t="s">
        <v>33</v>
      </c>
      <c r="AX126" s="13" t="s">
        <v>72</v>
      </c>
      <c r="AY126" s="244" t="s">
        <v>153</v>
      </c>
    </row>
    <row r="127" s="14" customFormat="1">
      <c r="A127" s="14"/>
      <c r="B127" s="245"/>
      <c r="C127" s="246"/>
      <c r="D127" s="227" t="s">
        <v>167</v>
      </c>
      <c r="E127" s="247" t="s">
        <v>19</v>
      </c>
      <c r="F127" s="248" t="s">
        <v>171</v>
      </c>
      <c r="G127" s="246"/>
      <c r="H127" s="249">
        <v>63.990000000000002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167</v>
      </c>
      <c r="AU127" s="255" t="s">
        <v>81</v>
      </c>
      <c r="AV127" s="14" t="s">
        <v>161</v>
      </c>
      <c r="AW127" s="14" t="s">
        <v>33</v>
      </c>
      <c r="AX127" s="14" t="s">
        <v>79</v>
      </c>
      <c r="AY127" s="255" t="s">
        <v>153</v>
      </c>
    </row>
    <row r="128" s="2" customFormat="1" ht="21.75" customHeight="1">
      <c r="A128" s="39"/>
      <c r="B128" s="40"/>
      <c r="C128" s="214" t="s">
        <v>161</v>
      </c>
      <c r="D128" s="214" t="s">
        <v>156</v>
      </c>
      <c r="E128" s="215" t="s">
        <v>183</v>
      </c>
      <c r="F128" s="216" t="s">
        <v>184</v>
      </c>
      <c r="G128" s="217" t="s">
        <v>159</v>
      </c>
      <c r="H128" s="218">
        <v>63.990000000000002</v>
      </c>
      <c r="I128" s="219"/>
      <c r="J128" s="220">
        <f>ROUND(I128*H128,2)</f>
        <v>0</v>
      </c>
      <c r="K128" s="216" t="s">
        <v>160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0.0043800000000000002</v>
      </c>
      <c r="R128" s="223">
        <f>Q128*H128</f>
        <v>0.28027620000000003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161</v>
      </c>
      <c r="AT128" s="225" t="s">
        <v>156</v>
      </c>
      <c r="AU128" s="225" t="s">
        <v>81</v>
      </c>
      <c r="AY128" s="18" t="s">
        <v>153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79</v>
      </c>
      <c r="BK128" s="226">
        <f>ROUND(I128*H128,2)</f>
        <v>0</v>
      </c>
      <c r="BL128" s="18" t="s">
        <v>161</v>
      </c>
      <c r="BM128" s="225" t="s">
        <v>825</v>
      </c>
    </row>
    <row r="129" s="2" customFormat="1">
      <c r="A129" s="39"/>
      <c r="B129" s="40"/>
      <c r="C129" s="41"/>
      <c r="D129" s="227" t="s">
        <v>163</v>
      </c>
      <c r="E129" s="41"/>
      <c r="F129" s="228" t="s">
        <v>186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163</v>
      </c>
      <c r="AU129" s="18" t="s">
        <v>81</v>
      </c>
    </row>
    <row r="130" s="2" customFormat="1">
      <c r="A130" s="39"/>
      <c r="B130" s="40"/>
      <c r="C130" s="41"/>
      <c r="D130" s="232" t="s">
        <v>165</v>
      </c>
      <c r="E130" s="41"/>
      <c r="F130" s="233" t="s">
        <v>187</v>
      </c>
      <c r="G130" s="41"/>
      <c r="H130" s="41"/>
      <c r="I130" s="229"/>
      <c r="J130" s="41"/>
      <c r="K130" s="41"/>
      <c r="L130" s="45"/>
      <c r="M130" s="230"/>
      <c r="N130" s="231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165</v>
      </c>
      <c r="AU130" s="18" t="s">
        <v>81</v>
      </c>
    </row>
    <row r="131" s="13" customFormat="1">
      <c r="A131" s="13"/>
      <c r="B131" s="234"/>
      <c r="C131" s="235"/>
      <c r="D131" s="227" t="s">
        <v>167</v>
      </c>
      <c r="E131" s="236" t="s">
        <v>19</v>
      </c>
      <c r="F131" s="237" t="s">
        <v>822</v>
      </c>
      <c r="G131" s="235"/>
      <c r="H131" s="238">
        <v>63.990000000000002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167</v>
      </c>
      <c r="AU131" s="244" t="s">
        <v>81</v>
      </c>
      <c r="AV131" s="13" t="s">
        <v>81</v>
      </c>
      <c r="AW131" s="13" t="s">
        <v>33</v>
      </c>
      <c r="AX131" s="13" t="s">
        <v>72</v>
      </c>
      <c r="AY131" s="244" t="s">
        <v>153</v>
      </c>
    </row>
    <row r="132" s="14" customFormat="1">
      <c r="A132" s="14"/>
      <c r="B132" s="245"/>
      <c r="C132" s="246"/>
      <c r="D132" s="227" t="s">
        <v>167</v>
      </c>
      <c r="E132" s="247" t="s">
        <v>19</v>
      </c>
      <c r="F132" s="248" t="s">
        <v>171</v>
      </c>
      <c r="G132" s="246"/>
      <c r="H132" s="249">
        <v>63.990000000000002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167</v>
      </c>
      <c r="AU132" s="255" t="s">
        <v>81</v>
      </c>
      <c r="AV132" s="14" t="s">
        <v>161</v>
      </c>
      <c r="AW132" s="14" t="s">
        <v>33</v>
      </c>
      <c r="AX132" s="14" t="s">
        <v>79</v>
      </c>
      <c r="AY132" s="255" t="s">
        <v>153</v>
      </c>
    </row>
    <row r="133" s="2" customFormat="1" ht="21.75" customHeight="1">
      <c r="A133" s="39"/>
      <c r="B133" s="40"/>
      <c r="C133" s="214" t="s">
        <v>188</v>
      </c>
      <c r="D133" s="214" t="s">
        <v>156</v>
      </c>
      <c r="E133" s="215" t="s">
        <v>189</v>
      </c>
      <c r="F133" s="216" t="s">
        <v>190</v>
      </c>
      <c r="G133" s="217" t="s">
        <v>159</v>
      </c>
      <c r="H133" s="218">
        <v>63.990000000000002</v>
      </c>
      <c r="I133" s="219"/>
      <c r="J133" s="220">
        <f>ROUND(I133*H133,2)</f>
        <v>0</v>
      </c>
      <c r="K133" s="216" t="s">
        <v>160</v>
      </c>
      <c r="L133" s="45"/>
      <c r="M133" s="221" t="s">
        <v>19</v>
      </c>
      <c r="N133" s="222" t="s">
        <v>43</v>
      </c>
      <c r="O133" s="85"/>
      <c r="P133" s="223">
        <f>O133*H133</f>
        <v>0</v>
      </c>
      <c r="Q133" s="223">
        <v>0.0040000000000000001</v>
      </c>
      <c r="R133" s="223">
        <f>Q133*H133</f>
        <v>0.25596000000000002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161</v>
      </c>
      <c r="AT133" s="225" t="s">
        <v>156</v>
      </c>
      <c r="AU133" s="225" t="s">
        <v>81</v>
      </c>
      <c r="AY133" s="18" t="s">
        <v>153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79</v>
      </c>
      <c r="BK133" s="226">
        <f>ROUND(I133*H133,2)</f>
        <v>0</v>
      </c>
      <c r="BL133" s="18" t="s">
        <v>161</v>
      </c>
      <c r="BM133" s="225" t="s">
        <v>826</v>
      </c>
    </row>
    <row r="134" s="2" customFormat="1">
      <c r="A134" s="39"/>
      <c r="B134" s="40"/>
      <c r="C134" s="41"/>
      <c r="D134" s="227" t="s">
        <v>163</v>
      </c>
      <c r="E134" s="41"/>
      <c r="F134" s="228" t="s">
        <v>192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163</v>
      </c>
      <c r="AU134" s="18" t="s">
        <v>81</v>
      </c>
    </row>
    <row r="135" s="2" customFormat="1">
      <c r="A135" s="39"/>
      <c r="B135" s="40"/>
      <c r="C135" s="41"/>
      <c r="D135" s="232" t="s">
        <v>165</v>
      </c>
      <c r="E135" s="41"/>
      <c r="F135" s="233" t="s">
        <v>193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165</v>
      </c>
      <c r="AU135" s="18" t="s">
        <v>81</v>
      </c>
    </row>
    <row r="136" s="13" customFormat="1">
      <c r="A136" s="13"/>
      <c r="B136" s="234"/>
      <c r="C136" s="235"/>
      <c r="D136" s="227" t="s">
        <v>167</v>
      </c>
      <c r="E136" s="236" t="s">
        <v>19</v>
      </c>
      <c r="F136" s="237" t="s">
        <v>822</v>
      </c>
      <c r="G136" s="235"/>
      <c r="H136" s="238">
        <v>63.990000000000002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167</v>
      </c>
      <c r="AU136" s="244" t="s">
        <v>81</v>
      </c>
      <c r="AV136" s="13" t="s">
        <v>81</v>
      </c>
      <c r="AW136" s="13" t="s">
        <v>33</v>
      </c>
      <c r="AX136" s="13" t="s">
        <v>72</v>
      </c>
      <c r="AY136" s="244" t="s">
        <v>153</v>
      </c>
    </row>
    <row r="137" s="14" customFormat="1">
      <c r="A137" s="14"/>
      <c r="B137" s="245"/>
      <c r="C137" s="246"/>
      <c r="D137" s="227" t="s">
        <v>167</v>
      </c>
      <c r="E137" s="247" t="s">
        <v>19</v>
      </c>
      <c r="F137" s="248" t="s">
        <v>171</v>
      </c>
      <c r="G137" s="246"/>
      <c r="H137" s="249">
        <v>63.990000000000002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167</v>
      </c>
      <c r="AU137" s="255" t="s">
        <v>81</v>
      </c>
      <c r="AV137" s="14" t="s">
        <v>161</v>
      </c>
      <c r="AW137" s="14" t="s">
        <v>33</v>
      </c>
      <c r="AX137" s="14" t="s">
        <v>79</v>
      </c>
      <c r="AY137" s="255" t="s">
        <v>153</v>
      </c>
    </row>
    <row r="138" s="2" customFormat="1" ht="24.15" customHeight="1">
      <c r="A138" s="39"/>
      <c r="B138" s="40"/>
      <c r="C138" s="214" t="s">
        <v>154</v>
      </c>
      <c r="D138" s="214" t="s">
        <v>156</v>
      </c>
      <c r="E138" s="215" t="s">
        <v>194</v>
      </c>
      <c r="F138" s="216" t="s">
        <v>195</v>
      </c>
      <c r="G138" s="217" t="s">
        <v>159</v>
      </c>
      <c r="H138" s="218">
        <v>85.430000000000007</v>
      </c>
      <c r="I138" s="219"/>
      <c r="J138" s="220">
        <f>ROUND(I138*H138,2)</f>
        <v>0</v>
      </c>
      <c r="K138" s="216" t="s">
        <v>160</v>
      </c>
      <c r="L138" s="45"/>
      <c r="M138" s="221" t="s">
        <v>19</v>
      </c>
      <c r="N138" s="222" t="s">
        <v>43</v>
      </c>
      <c r="O138" s="85"/>
      <c r="P138" s="223">
        <f>O138*H138</f>
        <v>0</v>
      </c>
      <c r="Q138" s="223">
        <v>0.0073499999999999998</v>
      </c>
      <c r="R138" s="223">
        <f>Q138*H138</f>
        <v>0.62791050000000004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161</v>
      </c>
      <c r="AT138" s="225" t="s">
        <v>156</v>
      </c>
      <c r="AU138" s="225" t="s">
        <v>81</v>
      </c>
      <c r="AY138" s="18" t="s">
        <v>153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79</v>
      </c>
      <c r="BK138" s="226">
        <f>ROUND(I138*H138,2)</f>
        <v>0</v>
      </c>
      <c r="BL138" s="18" t="s">
        <v>161</v>
      </c>
      <c r="BM138" s="225" t="s">
        <v>827</v>
      </c>
    </row>
    <row r="139" s="2" customFormat="1">
      <c r="A139" s="39"/>
      <c r="B139" s="40"/>
      <c r="C139" s="41"/>
      <c r="D139" s="227" t="s">
        <v>163</v>
      </c>
      <c r="E139" s="41"/>
      <c r="F139" s="228" t="s">
        <v>197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163</v>
      </c>
      <c r="AU139" s="18" t="s">
        <v>81</v>
      </c>
    </row>
    <row r="140" s="2" customFormat="1">
      <c r="A140" s="39"/>
      <c r="B140" s="40"/>
      <c r="C140" s="41"/>
      <c r="D140" s="232" t="s">
        <v>165</v>
      </c>
      <c r="E140" s="41"/>
      <c r="F140" s="233" t="s">
        <v>198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165</v>
      </c>
      <c r="AU140" s="18" t="s">
        <v>81</v>
      </c>
    </row>
    <row r="141" s="13" customFormat="1">
      <c r="A141" s="13"/>
      <c r="B141" s="234"/>
      <c r="C141" s="235"/>
      <c r="D141" s="227" t="s">
        <v>167</v>
      </c>
      <c r="E141" s="236" t="s">
        <v>19</v>
      </c>
      <c r="F141" s="237" t="s">
        <v>828</v>
      </c>
      <c r="G141" s="235"/>
      <c r="H141" s="238">
        <v>100.545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167</v>
      </c>
      <c r="AU141" s="244" t="s">
        <v>81</v>
      </c>
      <c r="AV141" s="13" t="s">
        <v>81</v>
      </c>
      <c r="AW141" s="13" t="s">
        <v>33</v>
      </c>
      <c r="AX141" s="13" t="s">
        <v>72</v>
      </c>
      <c r="AY141" s="244" t="s">
        <v>153</v>
      </c>
    </row>
    <row r="142" s="13" customFormat="1">
      <c r="A142" s="13"/>
      <c r="B142" s="234"/>
      <c r="C142" s="235"/>
      <c r="D142" s="227" t="s">
        <v>167</v>
      </c>
      <c r="E142" s="236" t="s">
        <v>19</v>
      </c>
      <c r="F142" s="237" t="s">
        <v>200</v>
      </c>
      <c r="G142" s="235"/>
      <c r="H142" s="238">
        <v>-1.7729999999999999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167</v>
      </c>
      <c r="AU142" s="244" t="s">
        <v>81</v>
      </c>
      <c r="AV142" s="13" t="s">
        <v>81</v>
      </c>
      <c r="AW142" s="13" t="s">
        <v>33</v>
      </c>
      <c r="AX142" s="13" t="s">
        <v>72</v>
      </c>
      <c r="AY142" s="244" t="s">
        <v>153</v>
      </c>
    </row>
    <row r="143" s="13" customFormat="1">
      <c r="A143" s="13"/>
      <c r="B143" s="234"/>
      <c r="C143" s="235"/>
      <c r="D143" s="227" t="s">
        <v>167</v>
      </c>
      <c r="E143" s="236" t="s">
        <v>19</v>
      </c>
      <c r="F143" s="237" t="s">
        <v>201</v>
      </c>
      <c r="G143" s="235"/>
      <c r="H143" s="238">
        <v>-13.342000000000001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167</v>
      </c>
      <c r="AU143" s="244" t="s">
        <v>81</v>
      </c>
      <c r="AV143" s="13" t="s">
        <v>81</v>
      </c>
      <c r="AW143" s="13" t="s">
        <v>33</v>
      </c>
      <c r="AX143" s="13" t="s">
        <v>72</v>
      </c>
      <c r="AY143" s="244" t="s">
        <v>153</v>
      </c>
    </row>
    <row r="144" s="14" customFormat="1">
      <c r="A144" s="14"/>
      <c r="B144" s="245"/>
      <c r="C144" s="246"/>
      <c r="D144" s="227" t="s">
        <v>167</v>
      </c>
      <c r="E144" s="247" t="s">
        <v>19</v>
      </c>
      <c r="F144" s="248" t="s">
        <v>171</v>
      </c>
      <c r="G144" s="246"/>
      <c r="H144" s="249">
        <v>85.430000000000007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167</v>
      </c>
      <c r="AU144" s="255" t="s">
        <v>81</v>
      </c>
      <c r="AV144" s="14" t="s">
        <v>161</v>
      </c>
      <c r="AW144" s="14" t="s">
        <v>33</v>
      </c>
      <c r="AX144" s="14" t="s">
        <v>79</v>
      </c>
      <c r="AY144" s="255" t="s">
        <v>153</v>
      </c>
    </row>
    <row r="145" s="2" customFormat="1" ht="24.15" customHeight="1">
      <c r="A145" s="39"/>
      <c r="B145" s="40"/>
      <c r="C145" s="214" t="s">
        <v>202</v>
      </c>
      <c r="D145" s="214" t="s">
        <v>156</v>
      </c>
      <c r="E145" s="215" t="s">
        <v>203</v>
      </c>
      <c r="F145" s="216" t="s">
        <v>204</v>
      </c>
      <c r="G145" s="217" t="s">
        <v>159</v>
      </c>
      <c r="H145" s="218">
        <v>85.430000000000007</v>
      </c>
      <c r="I145" s="219"/>
      <c r="J145" s="220">
        <f>ROUND(I145*H145,2)</f>
        <v>0</v>
      </c>
      <c r="K145" s="216" t="s">
        <v>160</v>
      </c>
      <c r="L145" s="45"/>
      <c r="M145" s="221" t="s">
        <v>19</v>
      </c>
      <c r="N145" s="222" t="s">
        <v>43</v>
      </c>
      <c r="O145" s="85"/>
      <c r="P145" s="223">
        <f>O145*H145</f>
        <v>0</v>
      </c>
      <c r="Q145" s="223">
        <v>0.015400000000000001</v>
      </c>
      <c r="R145" s="223">
        <f>Q145*H145</f>
        <v>1.3156220000000001</v>
      </c>
      <c r="S145" s="223">
        <v>0</v>
      </c>
      <c r="T145" s="22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161</v>
      </c>
      <c r="AT145" s="225" t="s">
        <v>156</v>
      </c>
      <c r="AU145" s="225" t="s">
        <v>81</v>
      </c>
      <c r="AY145" s="18" t="s">
        <v>153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79</v>
      </c>
      <c r="BK145" s="226">
        <f>ROUND(I145*H145,2)</f>
        <v>0</v>
      </c>
      <c r="BL145" s="18" t="s">
        <v>161</v>
      </c>
      <c r="BM145" s="225" t="s">
        <v>829</v>
      </c>
    </row>
    <row r="146" s="2" customFormat="1">
      <c r="A146" s="39"/>
      <c r="B146" s="40"/>
      <c r="C146" s="41"/>
      <c r="D146" s="227" t="s">
        <v>163</v>
      </c>
      <c r="E146" s="41"/>
      <c r="F146" s="228" t="s">
        <v>206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163</v>
      </c>
      <c r="AU146" s="18" t="s">
        <v>81</v>
      </c>
    </row>
    <row r="147" s="2" customFormat="1">
      <c r="A147" s="39"/>
      <c r="B147" s="40"/>
      <c r="C147" s="41"/>
      <c r="D147" s="232" t="s">
        <v>165</v>
      </c>
      <c r="E147" s="41"/>
      <c r="F147" s="233" t="s">
        <v>207</v>
      </c>
      <c r="G147" s="41"/>
      <c r="H147" s="41"/>
      <c r="I147" s="229"/>
      <c r="J147" s="41"/>
      <c r="K147" s="41"/>
      <c r="L147" s="45"/>
      <c r="M147" s="230"/>
      <c r="N147" s="23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165</v>
      </c>
      <c r="AU147" s="18" t="s">
        <v>81</v>
      </c>
    </row>
    <row r="148" s="13" customFormat="1">
      <c r="A148" s="13"/>
      <c r="B148" s="234"/>
      <c r="C148" s="235"/>
      <c r="D148" s="227" t="s">
        <v>167</v>
      </c>
      <c r="E148" s="236" t="s">
        <v>19</v>
      </c>
      <c r="F148" s="237" t="s">
        <v>828</v>
      </c>
      <c r="G148" s="235"/>
      <c r="H148" s="238">
        <v>100.545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167</v>
      </c>
      <c r="AU148" s="244" t="s">
        <v>81</v>
      </c>
      <c r="AV148" s="13" t="s">
        <v>81</v>
      </c>
      <c r="AW148" s="13" t="s">
        <v>33</v>
      </c>
      <c r="AX148" s="13" t="s">
        <v>72</v>
      </c>
      <c r="AY148" s="244" t="s">
        <v>153</v>
      </c>
    </row>
    <row r="149" s="13" customFormat="1">
      <c r="A149" s="13"/>
      <c r="B149" s="234"/>
      <c r="C149" s="235"/>
      <c r="D149" s="227" t="s">
        <v>167</v>
      </c>
      <c r="E149" s="236" t="s">
        <v>19</v>
      </c>
      <c r="F149" s="237" t="s">
        <v>200</v>
      </c>
      <c r="G149" s="235"/>
      <c r="H149" s="238">
        <v>-1.7729999999999999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167</v>
      </c>
      <c r="AU149" s="244" t="s">
        <v>81</v>
      </c>
      <c r="AV149" s="13" t="s">
        <v>81</v>
      </c>
      <c r="AW149" s="13" t="s">
        <v>33</v>
      </c>
      <c r="AX149" s="13" t="s">
        <v>72</v>
      </c>
      <c r="AY149" s="244" t="s">
        <v>153</v>
      </c>
    </row>
    <row r="150" s="13" customFormat="1">
      <c r="A150" s="13"/>
      <c r="B150" s="234"/>
      <c r="C150" s="235"/>
      <c r="D150" s="227" t="s">
        <v>167</v>
      </c>
      <c r="E150" s="236" t="s">
        <v>19</v>
      </c>
      <c r="F150" s="237" t="s">
        <v>201</v>
      </c>
      <c r="G150" s="235"/>
      <c r="H150" s="238">
        <v>-13.342000000000001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167</v>
      </c>
      <c r="AU150" s="244" t="s">
        <v>81</v>
      </c>
      <c r="AV150" s="13" t="s">
        <v>81</v>
      </c>
      <c r="AW150" s="13" t="s">
        <v>33</v>
      </c>
      <c r="AX150" s="13" t="s">
        <v>72</v>
      </c>
      <c r="AY150" s="244" t="s">
        <v>153</v>
      </c>
    </row>
    <row r="151" s="14" customFormat="1">
      <c r="A151" s="14"/>
      <c r="B151" s="245"/>
      <c r="C151" s="246"/>
      <c r="D151" s="227" t="s">
        <v>167</v>
      </c>
      <c r="E151" s="247" t="s">
        <v>19</v>
      </c>
      <c r="F151" s="248" t="s">
        <v>171</v>
      </c>
      <c r="G151" s="246"/>
      <c r="H151" s="249">
        <v>85.430000000000007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167</v>
      </c>
      <c r="AU151" s="255" t="s">
        <v>81</v>
      </c>
      <c r="AV151" s="14" t="s">
        <v>161</v>
      </c>
      <c r="AW151" s="14" t="s">
        <v>33</v>
      </c>
      <c r="AX151" s="14" t="s">
        <v>79</v>
      </c>
      <c r="AY151" s="255" t="s">
        <v>153</v>
      </c>
    </row>
    <row r="152" s="2" customFormat="1" ht="24.15" customHeight="1">
      <c r="A152" s="39"/>
      <c r="B152" s="40"/>
      <c r="C152" s="214" t="s">
        <v>208</v>
      </c>
      <c r="D152" s="214" t="s">
        <v>156</v>
      </c>
      <c r="E152" s="215" t="s">
        <v>209</v>
      </c>
      <c r="F152" s="216" t="s">
        <v>210</v>
      </c>
      <c r="G152" s="217" t="s">
        <v>159</v>
      </c>
      <c r="H152" s="218">
        <v>85.430000000000007</v>
      </c>
      <c r="I152" s="219"/>
      <c r="J152" s="220">
        <f>ROUND(I152*H152,2)</f>
        <v>0</v>
      </c>
      <c r="K152" s="216" t="s">
        <v>160</v>
      </c>
      <c r="L152" s="45"/>
      <c r="M152" s="221" t="s">
        <v>19</v>
      </c>
      <c r="N152" s="222" t="s">
        <v>43</v>
      </c>
      <c r="O152" s="85"/>
      <c r="P152" s="223">
        <f>O152*H152</f>
        <v>0</v>
      </c>
      <c r="Q152" s="223">
        <v>0.0079000000000000008</v>
      </c>
      <c r="R152" s="223">
        <f>Q152*H152</f>
        <v>0.67489700000000008</v>
      </c>
      <c r="S152" s="223">
        <v>0</v>
      </c>
      <c r="T152" s="22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5" t="s">
        <v>161</v>
      </c>
      <c r="AT152" s="225" t="s">
        <v>156</v>
      </c>
      <c r="AU152" s="225" t="s">
        <v>81</v>
      </c>
      <c r="AY152" s="18" t="s">
        <v>153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79</v>
      </c>
      <c r="BK152" s="226">
        <f>ROUND(I152*H152,2)</f>
        <v>0</v>
      </c>
      <c r="BL152" s="18" t="s">
        <v>161</v>
      </c>
      <c r="BM152" s="225" t="s">
        <v>830</v>
      </c>
    </row>
    <row r="153" s="2" customFormat="1">
      <c r="A153" s="39"/>
      <c r="B153" s="40"/>
      <c r="C153" s="41"/>
      <c r="D153" s="227" t="s">
        <v>163</v>
      </c>
      <c r="E153" s="41"/>
      <c r="F153" s="228" t="s">
        <v>212</v>
      </c>
      <c r="G153" s="41"/>
      <c r="H153" s="41"/>
      <c r="I153" s="229"/>
      <c r="J153" s="41"/>
      <c r="K153" s="41"/>
      <c r="L153" s="45"/>
      <c r="M153" s="230"/>
      <c r="N153" s="23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163</v>
      </c>
      <c r="AU153" s="18" t="s">
        <v>81</v>
      </c>
    </row>
    <row r="154" s="2" customFormat="1">
      <c r="A154" s="39"/>
      <c r="B154" s="40"/>
      <c r="C154" s="41"/>
      <c r="D154" s="232" t="s">
        <v>165</v>
      </c>
      <c r="E154" s="41"/>
      <c r="F154" s="233" t="s">
        <v>213</v>
      </c>
      <c r="G154" s="41"/>
      <c r="H154" s="41"/>
      <c r="I154" s="229"/>
      <c r="J154" s="41"/>
      <c r="K154" s="41"/>
      <c r="L154" s="45"/>
      <c r="M154" s="230"/>
      <c r="N154" s="231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165</v>
      </c>
      <c r="AU154" s="18" t="s">
        <v>81</v>
      </c>
    </row>
    <row r="155" s="13" customFormat="1">
      <c r="A155" s="13"/>
      <c r="B155" s="234"/>
      <c r="C155" s="235"/>
      <c r="D155" s="227" t="s">
        <v>167</v>
      </c>
      <c r="E155" s="236" t="s">
        <v>19</v>
      </c>
      <c r="F155" s="237" t="s">
        <v>828</v>
      </c>
      <c r="G155" s="235"/>
      <c r="H155" s="238">
        <v>100.545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167</v>
      </c>
      <c r="AU155" s="244" t="s">
        <v>81</v>
      </c>
      <c r="AV155" s="13" t="s">
        <v>81</v>
      </c>
      <c r="AW155" s="13" t="s">
        <v>33</v>
      </c>
      <c r="AX155" s="13" t="s">
        <v>72</v>
      </c>
      <c r="AY155" s="244" t="s">
        <v>153</v>
      </c>
    </row>
    <row r="156" s="13" customFormat="1">
      <c r="A156" s="13"/>
      <c r="B156" s="234"/>
      <c r="C156" s="235"/>
      <c r="D156" s="227" t="s">
        <v>167</v>
      </c>
      <c r="E156" s="236" t="s">
        <v>19</v>
      </c>
      <c r="F156" s="237" t="s">
        <v>200</v>
      </c>
      <c r="G156" s="235"/>
      <c r="H156" s="238">
        <v>-1.7729999999999999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167</v>
      </c>
      <c r="AU156" s="244" t="s">
        <v>81</v>
      </c>
      <c r="AV156" s="13" t="s">
        <v>81</v>
      </c>
      <c r="AW156" s="13" t="s">
        <v>33</v>
      </c>
      <c r="AX156" s="13" t="s">
        <v>72</v>
      </c>
      <c r="AY156" s="244" t="s">
        <v>153</v>
      </c>
    </row>
    <row r="157" s="13" customFormat="1">
      <c r="A157" s="13"/>
      <c r="B157" s="234"/>
      <c r="C157" s="235"/>
      <c r="D157" s="227" t="s">
        <v>167</v>
      </c>
      <c r="E157" s="236" t="s">
        <v>19</v>
      </c>
      <c r="F157" s="237" t="s">
        <v>201</v>
      </c>
      <c r="G157" s="235"/>
      <c r="H157" s="238">
        <v>-13.342000000000001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167</v>
      </c>
      <c r="AU157" s="244" t="s">
        <v>81</v>
      </c>
      <c r="AV157" s="13" t="s">
        <v>81</v>
      </c>
      <c r="AW157" s="13" t="s">
        <v>33</v>
      </c>
      <c r="AX157" s="13" t="s">
        <v>72</v>
      </c>
      <c r="AY157" s="244" t="s">
        <v>153</v>
      </c>
    </row>
    <row r="158" s="14" customFormat="1">
      <c r="A158" s="14"/>
      <c r="B158" s="245"/>
      <c r="C158" s="246"/>
      <c r="D158" s="227" t="s">
        <v>167</v>
      </c>
      <c r="E158" s="247" t="s">
        <v>19</v>
      </c>
      <c r="F158" s="248" t="s">
        <v>171</v>
      </c>
      <c r="G158" s="246"/>
      <c r="H158" s="249">
        <v>85.430000000000007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167</v>
      </c>
      <c r="AU158" s="255" t="s">
        <v>81</v>
      </c>
      <c r="AV158" s="14" t="s">
        <v>161</v>
      </c>
      <c r="AW158" s="14" t="s">
        <v>33</v>
      </c>
      <c r="AX158" s="14" t="s">
        <v>79</v>
      </c>
      <c r="AY158" s="255" t="s">
        <v>153</v>
      </c>
    </row>
    <row r="159" s="2" customFormat="1" ht="24.15" customHeight="1">
      <c r="A159" s="39"/>
      <c r="B159" s="40"/>
      <c r="C159" s="214" t="s">
        <v>214</v>
      </c>
      <c r="D159" s="214" t="s">
        <v>156</v>
      </c>
      <c r="E159" s="215" t="s">
        <v>215</v>
      </c>
      <c r="F159" s="216" t="s">
        <v>216</v>
      </c>
      <c r="G159" s="217" t="s">
        <v>159</v>
      </c>
      <c r="H159" s="218">
        <v>85.430000000000007</v>
      </c>
      <c r="I159" s="219"/>
      <c r="J159" s="220">
        <f>ROUND(I159*H159,2)</f>
        <v>0</v>
      </c>
      <c r="K159" s="216" t="s">
        <v>160</v>
      </c>
      <c r="L159" s="45"/>
      <c r="M159" s="221" t="s">
        <v>19</v>
      </c>
      <c r="N159" s="222" t="s">
        <v>43</v>
      </c>
      <c r="O159" s="85"/>
      <c r="P159" s="223">
        <f>O159*H159</f>
        <v>0</v>
      </c>
      <c r="Q159" s="223">
        <v>0.00025999999999999998</v>
      </c>
      <c r="R159" s="223">
        <f>Q159*H159</f>
        <v>0.0222118</v>
      </c>
      <c r="S159" s="223">
        <v>0</v>
      </c>
      <c r="T159" s="22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5" t="s">
        <v>161</v>
      </c>
      <c r="AT159" s="225" t="s">
        <v>156</v>
      </c>
      <c r="AU159" s="225" t="s">
        <v>81</v>
      </c>
      <c r="AY159" s="18" t="s">
        <v>153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8" t="s">
        <v>79</v>
      </c>
      <c r="BK159" s="226">
        <f>ROUND(I159*H159,2)</f>
        <v>0</v>
      </c>
      <c r="BL159" s="18" t="s">
        <v>161</v>
      </c>
      <c r="BM159" s="225" t="s">
        <v>831</v>
      </c>
    </row>
    <row r="160" s="2" customFormat="1">
      <c r="A160" s="39"/>
      <c r="B160" s="40"/>
      <c r="C160" s="41"/>
      <c r="D160" s="227" t="s">
        <v>163</v>
      </c>
      <c r="E160" s="41"/>
      <c r="F160" s="228" t="s">
        <v>218</v>
      </c>
      <c r="G160" s="41"/>
      <c r="H160" s="41"/>
      <c r="I160" s="229"/>
      <c r="J160" s="41"/>
      <c r="K160" s="41"/>
      <c r="L160" s="45"/>
      <c r="M160" s="230"/>
      <c r="N160" s="231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163</v>
      </c>
      <c r="AU160" s="18" t="s">
        <v>81</v>
      </c>
    </row>
    <row r="161" s="2" customFormat="1">
      <c r="A161" s="39"/>
      <c r="B161" s="40"/>
      <c r="C161" s="41"/>
      <c r="D161" s="232" t="s">
        <v>165</v>
      </c>
      <c r="E161" s="41"/>
      <c r="F161" s="233" t="s">
        <v>219</v>
      </c>
      <c r="G161" s="41"/>
      <c r="H161" s="41"/>
      <c r="I161" s="229"/>
      <c r="J161" s="41"/>
      <c r="K161" s="41"/>
      <c r="L161" s="45"/>
      <c r="M161" s="230"/>
      <c r="N161" s="231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165</v>
      </c>
      <c r="AU161" s="18" t="s">
        <v>81</v>
      </c>
    </row>
    <row r="162" s="13" customFormat="1">
      <c r="A162" s="13"/>
      <c r="B162" s="234"/>
      <c r="C162" s="235"/>
      <c r="D162" s="227" t="s">
        <v>167</v>
      </c>
      <c r="E162" s="236" t="s">
        <v>19</v>
      </c>
      <c r="F162" s="237" t="s">
        <v>828</v>
      </c>
      <c r="G162" s="235"/>
      <c r="H162" s="238">
        <v>100.545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167</v>
      </c>
      <c r="AU162" s="244" t="s">
        <v>81</v>
      </c>
      <c r="AV162" s="13" t="s">
        <v>81</v>
      </c>
      <c r="AW162" s="13" t="s">
        <v>33</v>
      </c>
      <c r="AX162" s="13" t="s">
        <v>72</v>
      </c>
      <c r="AY162" s="244" t="s">
        <v>153</v>
      </c>
    </row>
    <row r="163" s="13" customFormat="1">
      <c r="A163" s="13"/>
      <c r="B163" s="234"/>
      <c r="C163" s="235"/>
      <c r="D163" s="227" t="s">
        <v>167</v>
      </c>
      <c r="E163" s="236" t="s">
        <v>19</v>
      </c>
      <c r="F163" s="237" t="s">
        <v>200</v>
      </c>
      <c r="G163" s="235"/>
      <c r="H163" s="238">
        <v>-1.7729999999999999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167</v>
      </c>
      <c r="AU163" s="244" t="s">
        <v>81</v>
      </c>
      <c r="AV163" s="13" t="s">
        <v>81</v>
      </c>
      <c r="AW163" s="13" t="s">
        <v>33</v>
      </c>
      <c r="AX163" s="13" t="s">
        <v>72</v>
      </c>
      <c r="AY163" s="244" t="s">
        <v>153</v>
      </c>
    </row>
    <row r="164" s="13" customFormat="1">
      <c r="A164" s="13"/>
      <c r="B164" s="234"/>
      <c r="C164" s="235"/>
      <c r="D164" s="227" t="s">
        <v>167</v>
      </c>
      <c r="E164" s="236" t="s">
        <v>19</v>
      </c>
      <c r="F164" s="237" t="s">
        <v>201</v>
      </c>
      <c r="G164" s="235"/>
      <c r="H164" s="238">
        <v>-13.342000000000001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167</v>
      </c>
      <c r="AU164" s="244" t="s">
        <v>81</v>
      </c>
      <c r="AV164" s="13" t="s">
        <v>81</v>
      </c>
      <c r="AW164" s="13" t="s">
        <v>33</v>
      </c>
      <c r="AX164" s="13" t="s">
        <v>72</v>
      </c>
      <c r="AY164" s="244" t="s">
        <v>153</v>
      </c>
    </row>
    <row r="165" s="14" customFormat="1">
      <c r="A165" s="14"/>
      <c r="B165" s="245"/>
      <c r="C165" s="246"/>
      <c r="D165" s="227" t="s">
        <v>167</v>
      </c>
      <c r="E165" s="247" t="s">
        <v>19</v>
      </c>
      <c r="F165" s="248" t="s">
        <v>171</v>
      </c>
      <c r="G165" s="246"/>
      <c r="H165" s="249">
        <v>85.430000000000007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167</v>
      </c>
      <c r="AU165" s="255" t="s">
        <v>81</v>
      </c>
      <c r="AV165" s="14" t="s">
        <v>161</v>
      </c>
      <c r="AW165" s="14" t="s">
        <v>33</v>
      </c>
      <c r="AX165" s="14" t="s">
        <v>79</v>
      </c>
      <c r="AY165" s="255" t="s">
        <v>153</v>
      </c>
    </row>
    <row r="166" s="2" customFormat="1" ht="16.5" customHeight="1">
      <c r="A166" s="39"/>
      <c r="B166" s="40"/>
      <c r="C166" s="214" t="s">
        <v>220</v>
      </c>
      <c r="D166" s="214" t="s">
        <v>156</v>
      </c>
      <c r="E166" s="215" t="s">
        <v>221</v>
      </c>
      <c r="F166" s="216" t="s">
        <v>222</v>
      </c>
      <c r="G166" s="217" t="s">
        <v>159</v>
      </c>
      <c r="H166" s="218">
        <v>85.430000000000007</v>
      </c>
      <c r="I166" s="219"/>
      <c r="J166" s="220">
        <f>ROUND(I166*H166,2)</f>
        <v>0</v>
      </c>
      <c r="K166" s="216" t="s">
        <v>160</v>
      </c>
      <c r="L166" s="45"/>
      <c r="M166" s="221" t="s">
        <v>19</v>
      </c>
      <c r="N166" s="222" t="s">
        <v>43</v>
      </c>
      <c r="O166" s="85"/>
      <c r="P166" s="223">
        <f>O166*H166</f>
        <v>0</v>
      </c>
      <c r="Q166" s="223">
        <v>0.0040000000000000001</v>
      </c>
      <c r="R166" s="223">
        <f>Q166*H166</f>
        <v>0.34172000000000002</v>
      </c>
      <c r="S166" s="223">
        <v>0</v>
      </c>
      <c r="T166" s="22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5" t="s">
        <v>161</v>
      </c>
      <c r="AT166" s="225" t="s">
        <v>156</v>
      </c>
      <c r="AU166" s="225" t="s">
        <v>81</v>
      </c>
      <c r="AY166" s="18" t="s">
        <v>153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8" t="s">
        <v>79</v>
      </c>
      <c r="BK166" s="226">
        <f>ROUND(I166*H166,2)</f>
        <v>0</v>
      </c>
      <c r="BL166" s="18" t="s">
        <v>161</v>
      </c>
      <c r="BM166" s="225" t="s">
        <v>832</v>
      </c>
    </row>
    <row r="167" s="2" customFormat="1">
      <c r="A167" s="39"/>
      <c r="B167" s="40"/>
      <c r="C167" s="41"/>
      <c r="D167" s="227" t="s">
        <v>163</v>
      </c>
      <c r="E167" s="41"/>
      <c r="F167" s="228" t="s">
        <v>224</v>
      </c>
      <c r="G167" s="41"/>
      <c r="H167" s="41"/>
      <c r="I167" s="229"/>
      <c r="J167" s="41"/>
      <c r="K167" s="41"/>
      <c r="L167" s="45"/>
      <c r="M167" s="230"/>
      <c r="N167" s="23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163</v>
      </c>
      <c r="AU167" s="18" t="s">
        <v>81</v>
      </c>
    </row>
    <row r="168" s="2" customFormat="1">
      <c r="A168" s="39"/>
      <c r="B168" s="40"/>
      <c r="C168" s="41"/>
      <c r="D168" s="232" t="s">
        <v>165</v>
      </c>
      <c r="E168" s="41"/>
      <c r="F168" s="233" t="s">
        <v>225</v>
      </c>
      <c r="G168" s="41"/>
      <c r="H168" s="41"/>
      <c r="I168" s="229"/>
      <c r="J168" s="41"/>
      <c r="K168" s="41"/>
      <c r="L168" s="45"/>
      <c r="M168" s="230"/>
      <c r="N168" s="231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165</v>
      </c>
      <c r="AU168" s="18" t="s">
        <v>81</v>
      </c>
    </row>
    <row r="169" s="13" customFormat="1">
      <c r="A169" s="13"/>
      <c r="B169" s="234"/>
      <c r="C169" s="235"/>
      <c r="D169" s="227" t="s">
        <v>167</v>
      </c>
      <c r="E169" s="236" t="s">
        <v>19</v>
      </c>
      <c r="F169" s="237" t="s">
        <v>828</v>
      </c>
      <c r="G169" s="235"/>
      <c r="H169" s="238">
        <v>100.545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167</v>
      </c>
      <c r="AU169" s="244" t="s">
        <v>81</v>
      </c>
      <c r="AV169" s="13" t="s">
        <v>81</v>
      </c>
      <c r="AW169" s="13" t="s">
        <v>33</v>
      </c>
      <c r="AX169" s="13" t="s">
        <v>72</v>
      </c>
      <c r="AY169" s="244" t="s">
        <v>153</v>
      </c>
    </row>
    <row r="170" s="13" customFormat="1">
      <c r="A170" s="13"/>
      <c r="B170" s="234"/>
      <c r="C170" s="235"/>
      <c r="D170" s="227" t="s">
        <v>167</v>
      </c>
      <c r="E170" s="236" t="s">
        <v>19</v>
      </c>
      <c r="F170" s="237" t="s">
        <v>200</v>
      </c>
      <c r="G170" s="235"/>
      <c r="H170" s="238">
        <v>-1.7729999999999999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167</v>
      </c>
      <c r="AU170" s="244" t="s">
        <v>81</v>
      </c>
      <c r="AV170" s="13" t="s">
        <v>81</v>
      </c>
      <c r="AW170" s="13" t="s">
        <v>33</v>
      </c>
      <c r="AX170" s="13" t="s">
        <v>72</v>
      </c>
      <c r="AY170" s="244" t="s">
        <v>153</v>
      </c>
    </row>
    <row r="171" s="13" customFormat="1">
      <c r="A171" s="13"/>
      <c r="B171" s="234"/>
      <c r="C171" s="235"/>
      <c r="D171" s="227" t="s">
        <v>167</v>
      </c>
      <c r="E171" s="236" t="s">
        <v>19</v>
      </c>
      <c r="F171" s="237" t="s">
        <v>201</v>
      </c>
      <c r="G171" s="235"/>
      <c r="H171" s="238">
        <v>-13.342000000000001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167</v>
      </c>
      <c r="AU171" s="244" t="s">
        <v>81</v>
      </c>
      <c r="AV171" s="13" t="s">
        <v>81</v>
      </c>
      <c r="AW171" s="13" t="s">
        <v>33</v>
      </c>
      <c r="AX171" s="13" t="s">
        <v>72</v>
      </c>
      <c r="AY171" s="244" t="s">
        <v>153</v>
      </c>
    </row>
    <row r="172" s="14" customFormat="1">
      <c r="A172" s="14"/>
      <c r="B172" s="245"/>
      <c r="C172" s="246"/>
      <c r="D172" s="227" t="s">
        <v>167</v>
      </c>
      <c r="E172" s="247" t="s">
        <v>19</v>
      </c>
      <c r="F172" s="248" t="s">
        <v>171</v>
      </c>
      <c r="G172" s="246"/>
      <c r="H172" s="249">
        <v>85.430000000000007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167</v>
      </c>
      <c r="AU172" s="255" t="s">
        <v>81</v>
      </c>
      <c r="AV172" s="14" t="s">
        <v>161</v>
      </c>
      <c r="AW172" s="14" t="s">
        <v>33</v>
      </c>
      <c r="AX172" s="14" t="s">
        <v>79</v>
      </c>
      <c r="AY172" s="255" t="s">
        <v>153</v>
      </c>
    </row>
    <row r="173" s="2" customFormat="1" ht="21.75" customHeight="1">
      <c r="A173" s="39"/>
      <c r="B173" s="40"/>
      <c r="C173" s="214" t="s">
        <v>226</v>
      </c>
      <c r="D173" s="214" t="s">
        <v>156</v>
      </c>
      <c r="E173" s="215" t="s">
        <v>227</v>
      </c>
      <c r="F173" s="216" t="s">
        <v>228</v>
      </c>
      <c r="G173" s="217" t="s">
        <v>159</v>
      </c>
      <c r="H173" s="218">
        <v>3</v>
      </c>
      <c r="I173" s="219"/>
      <c r="J173" s="220">
        <f>ROUND(I173*H173,2)</f>
        <v>0</v>
      </c>
      <c r="K173" s="216" t="s">
        <v>160</v>
      </c>
      <c r="L173" s="45"/>
      <c r="M173" s="221" t="s">
        <v>19</v>
      </c>
      <c r="N173" s="222" t="s">
        <v>43</v>
      </c>
      <c r="O173" s="85"/>
      <c r="P173" s="223">
        <f>O173*H173</f>
        <v>0</v>
      </c>
      <c r="Q173" s="223">
        <v>0.037999999999999999</v>
      </c>
      <c r="R173" s="223">
        <f>Q173*H173</f>
        <v>0.11399999999999999</v>
      </c>
      <c r="S173" s="223">
        <v>0</v>
      </c>
      <c r="T173" s="22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5" t="s">
        <v>161</v>
      </c>
      <c r="AT173" s="225" t="s">
        <v>156</v>
      </c>
      <c r="AU173" s="225" t="s">
        <v>81</v>
      </c>
      <c r="AY173" s="18" t="s">
        <v>153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8" t="s">
        <v>79</v>
      </c>
      <c r="BK173" s="226">
        <f>ROUND(I173*H173,2)</f>
        <v>0</v>
      </c>
      <c r="BL173" s="18" t="s">
        <v>161</v>
      </c>
      <c r="BM173" s="225" t="s">
        <v>833</v>
      </c>
    </row>
    <row r="174" s="2" customFormat="1">
      <c r="A174" s="39"/>
      <c r="B174" s="40"/>
      <c r="C174" s="41"/>
      <c r="D174" s="227" t="s">
        <v>163</v>
      </c>
      <c r="E174" s="41"/>
      <c r="F174" s="228" t="s">
        <v>230</v>
      </c>
      <c r="G174" s="41"/>
      <c r="H174" s="41"/>
      <c r="I174" s="229"/>
      <c r="J174" s="41"/>
      <c r="K174" s="41"/>
      <c r="L174" s="45"/>
      <c r="M174" s="230"/>
      <c r="N174" s="23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163</v>
      </c>
      <c r="AU174" s="18" t="s">
        <v>81</v>
      </c>
    </row>
    <row r="175" s="2" customFormat="1">
      <c r="A175" s="39"/>
      <c r="B175" s="40"/>
      <c r="C175" s="41"/>
      <c r="D175" s="232" t="s">
        <v>165</v>
      </c>
      <c r="E175" s="41"/>
      <c r="F175" s="233" t="s">
        <v>231</v>
      </c>
      <c r="G175" s="41"/>
      <c r="H175" s="41"/>
      <c r="I175" s="229"/>
      <c r="J175" s="41"/>
      <c r="K175" s="41"/>
      <c r="L175" s="45"/>
      <c r="M175" s="230"/>
      <c r="N175" s="231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165</v>
      </c>
      <c r="AU175" s="18" t="s">
        <v>81</v>
      </c>
    </row>
    <row r="176" s="2" customFormat="1" ht="21.75" customHeight="1">
      <c r="A176" s="39"/>
      <c r="B176" s="40"/>
      <c r="C176" s="214" t="s">
        <v>8</v>
      </c>
      <c r="D176" s="214" t="s">
        <v>156</v>
      </c>
      <c r="E176" s="215" t="s">
        <v>232</v>
      </c>
      <c r="F176" s="216" t="s">
        <v>233</v>
      </c>
      <c r="G176" s="217" t="s">
        <v>159</v>
      </c>
      <c r="H176" s="218">
        <v>3</v>
      </c>
      <c r="I176" s="219"/>
      <c r="J176" s="220">
        <f>ROUND(I176*H176,2)</f>
        <v>0</v>
      </c>
      <c r="K176" s="216" t="s">
        <v>160</v>
      </c>
      <c r="L176" s="45"/>
      <c r="M176" s="221" t="s">
        <v>19</v>
      </c>
      <c r="N176" s="222" t="s">
        <v>43</v>
      </c>
      <c r="O176" s="85"/>
      <c r="P176" s="223">
        <f>O176*H176</f>
        <v>0</v>
      </c>
      <c r="Q176" s="223">
        <v>0.056000000000000001</v>
      </c>
      <c r="R176" s="223">
        <f>Q176*H176</f>
        <v>0.16800000000000001</v>
      </c>
      <c r="S176" s="223">
        <v>0</v>
      </c>
      <c r="T176" s="22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5" t="s">
        <v>161</v>
      </c>
      <c r="AT176" s="225" t="s">
        <v>156</v>
      </c>
      <c r="AU176" s="225" t="s">
        <v>81</v>
      </c>
      <c r="AY176" s="18" t="s">
        <v>153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8" t="s">
        <v>79</v>
      </c>
      <c r="BK176" s="226">
        <f>ROUND(I176*H176,2)</f>
        <v>0</v>
      </c>
      <c r="BL176" s="18" t="s">
        <v>161</v>
      </c>
      <c r="BM176" s="225" t="s">
        <v>834</v>
      </c>
    </row>
    <row r="177" s="2" customFormat="1">
      <c r="A177" s="39"/>
      <c r="B177" s="40"/>
      <c r="C177" s="41"/>
      <c r="D177" s="227" t="s">
        <v>163</v>
      </c>
      <c r="E177" s="41"/>
      <c r="F177" s="228" t="s">
        <v>235</v>
      </c>
      <c r="G177" s="41"/>
      <c r="H177" s="41"/>
      <c r="I177" s="229"/>
      <c r="J177" s="41"/>
      <c r="K177" s="41"/>
      <c r="L177" s="45"/>
      <c r="M177" s="230"/>
      <c r="N177" s="231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163</v>
      </c>
      <c r="AU177" s="18" t="s">
        <v>81</v>
      </c>
    </row>
    <row r="178" s="2" customFormat="1">
      <c r="A178" s="39"/>
      <c r="B178" s="40"/>
      <c r="C178" s="41"/>
      <c r="D178" s="232" t="s">
        <v>165</v>
      </c>
      <c r="E178" s="41"/>
      <c r="F178" s="233" t="s">
        <v>236</v>
      </c>
      <c r="G178" s="41"/>
      <c r="H178" s="41"/>
      <c r="I178" s="229"/>
      <c r="J178" s="41"/>
      <c r="K178" s="41"/>
      <c r="L178" s="45"/>
      <c r="M178" s="230"/>
      <c r="N178" s="231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165</v>
      </c>
      <c r="AU178" s="18" t="s">
        <v>81</v>
      </c>
    </row>
    <row r="179" s="2" customFormat="1" ht="24.15" customHeight="1">
      <c r="A179" s="39"/>
      <c r="B179" s="40"/>
      <c r="C179" s="214" t="s">
        <v>237</v>
      </c>
      <c r="D179" s="214" t="s">
        <v>156</v>
      </c>
      <c r="E179" s="215" t="s">
        <v>238</v>
      </c>
      <c r="F179" s="216" t="s">
        <v>239</v>
      </c>
      <c r="G179" s="217" t="s">
        <v>159</v>
      </c>
      <c r="H179" s="218">
        <v>3</v>
      </c>
      <c r="I179" s="219"/>
      <c r="J179" s="220">
        <f>ROUND(I179*H179,2)</f>
        <v>0</v>
      </c>
      <c r="K179" s="216" t="s">
        <v>160</v>
      </c>
      <c r="L179" s="45"/>
      <c r="M179" s="221" t="s">
        <v>19</v>
      </c>
      <c r="N179" s="222" t="s">
        <v>43</v>
      </c>
      <c r="O179" s="85"/>
      <c r="P179" s="223">
        <f>O179*H179</f>
        <v>0</v>
      </c>
      <c r="Q179" s="223">
        <v>0.037999999999999999</v>
      </c>
      <c r="R179" s="223">
        <f>Q179*H179</f>
        <v>0.11399999999999999</v>
      </c>
      <c r="S179" s="223">
        <v>0</v>
      </c>
      <c r="T179" s="22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5" t="s">
        <v>161</v>
      </c>
      <c r="AT179" s="225" t="s">
        <v>156</v>
      </c>
      <c r="AU179" s="225" t="s">
        <v>81</v>
      </c>
      <c r="AY179" s="18" t="s">
        <v>153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8" t="s">
        <v>79</v>
      </c>
      <c r="BK179" s="226">
        <f>ROUND(I179*H179,2)</f>
        <v>0</v>
      </c>
      <c r="BL179" s="18" t="s">
        <v>161</v>
      </c>
      <c r="BM179" s="225" t="s">
        <v>835</v>
      </c>
    </row>
    <row r="180" s="2" customFormat="1">
      <c r="A180" s="39"/>
      <c r="B180" s="40"/>
      <c r="C180" s="41"/>
      <c r="D180" s="227" t="s">
        <v>163</v>
      </c>
      <c r="E180" s="41"/>
      <c r="F180" s="228" t="s">
        <v>241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163</v>
      </c>
      <c r="AU180" s="18" t="s">
        <v>81</v>
      </c>
    </row>
    <row r="181" s="2" customFormat="1">
      <c r="A181" s="39"/>
      <c r="B181" s="40"/>
      <c r="C181" s="41"/>
      <c r="D181" s="232" t="s">
        <v>165</v>
      </c>
      <c r="E181" s="41"/>
      <c r="F181" s="233" t="s">
        <v>242</v>
      </c>
      <c r="G181" s="41"/>
      <c r="H181" s="41"/>
      <c r="I181" s="229"/>
      <c r="J181" s="41"/>
      <c r="K181" s="41"/>
      <c r="L181" s="45"/>
      <c r="M181" s="230"/>
      <c r="N181" s="231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165</v>
      </c>
      <c r="AU181" s="18" t="s">
        <v>81</v>
      </c>
    </row>
    <row r="182" s="2" customFormat="1" ht="24.15" customHeight="1">
      <c r="A182" s="39"/>
      <c r="B182" s="40"/>
      <c r="C182" s="214" t="s">
        <v>243</v>
      </c>
      <c r="D182" s="214" t="s">
        <v>156</v>
      </c>
      <c r="E182" s="215" t="s">
        <v>244</v>
      </c>
      <c r="F182" s="216" t="s">
        <v>245</v>
      </c>
      <c r="G182" s="217" t="s">
        <v>246</v>
      </c>
      <c r="H182" s="218">
        <v>27.440000000000001</v>
      </c>
      <c r="I182" s="219"/>
      <c r="J182" s="220">
        <f>ROUND(I182*H182,2)</f>
        <v>0</v>
      </c>
      <c r="K182" s="216" t="s">
        <v>160</v>
      </c>
      <c r="L182" s="45"/>
      <c r="M182" s="221" t="s">
        <v>19</v>
      </c>
      <c r="N182" s="222" t="s">
        <v>43</v>
      </c>
      <c r="O182" s="85"/>
      <c r="P182" s="223">
        <f>O182*H182</f>
        <v>0</v>
      </c>
      <c r="Q182" s="223">
        <v>0.0015</v>
      </c>
      <c r="R182" s="223">
        <f>Q182*H182</f>
        <v>0.041160000000000002</v>
      </c>
      <c r="S182" s="223">
        <v>0</v>
      </c>
      <c r="T182" s="22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5" t="s">
        <v>161</v>
      </c>
      <c r="AT182" s="225" t="s">
        <v>156</v>
      </c>
      <c r="AU182" s="225" t="s">
        <v>81</v>
      </c>
      <c r="AY182" s="18" t="s">
        <v>153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79</v>
      </c>
      <c r="BK182" s="226">
        <f>ROUND(I182*H182,2)</f>
        <v>0</v>
      </c>
      <c r="BL182" s="18" t="s">
        <v>161</v>
      </c>
      <c r="BM182" s="225" t="s">
        <v>836</v>
      </c>
    </row>
    <row r="183" s="2" customFormat="1">
      <c r="A183" s="39"/>
      <c r="B183" s="40"/>
      <c r="C183" s="41"/>
      <c r="D183" s="227" t="s">
        <v>163</v>
      </c>
      <c r="E183" s="41"/>
      <c r="F183" s="228" t="s">
        <v>248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163</v>
      </c>
      <c r="AU183" s="18" t="s">
        <v>81</v>
      </c>
    </row>
    <row r="184" s="2" customFormat="1">
      <c r="A184" s="39"/>
      <c r="B184" s="40"/>
      <c r="C184" s="41"/>
      <c r="D184" s="232" t="s">
        <v>165</v>
      </c>
      <c r="E184" s="41"/>
      <c r="F184" s="233" t="s">
        <v>249</v>
      </c>
      <c r="G184" s="41"/>
      <c r="H184" s="41"/>
      <c r="I184" s="229"/>
      <c r="J184" s="41"/>
      <c r="K184" s="41"/>
      <c r="L184" s="45"/>
      <c r="M184" s="230"/>
      <c r="N184" s="231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165</v>
      </c>
      <c r="AU184" s="18" t="s">
        <v>81</v>
      </c>
    </row>
    <row r="185" s="13" customFormat="1">
      <c r="A185" s="13"/>
      <c r="B185" s="234"/>
      <c r="C185" s="235"/>
      <c r="D185" s="227" t="s">
        <v>167</v>
      </c>
      <c r="E185" s="236" t="s">
        <v>19</v>
      </c>
      <c r="F185" s="237" t="s">
        <v>837</v>
      </c>
      <c r="G185" s="235"/>
      <c r="H185" s="238">
        <v>5.3399999999999999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167</v>
      </c>
      <c r="AU185" s="244" t="s">
        <v>81</v>
      </c>
      <c r="AV185" s="13" t="s">
        <v>81</v>
      </c>
      <c r="AW185" s="13" t="s">
        <v>33</v>
      </c>
      <c r="AX185" s="13" t="s">
        <v>72</v>
      </c>
      <c r="AY185" s="244" t="s">
        <v>153</v>
      </c>
    </row>
    <row r="186" s="13" customFormat="1">
      <c r="A186" s="13"/>
      <c r="B186" s="234"/>
      <c r="C186" s="235"/>
      <c r="D186" s="227" t="s">
        <v>167</v>
      </c>
      <c r="E186" s="236" t="s">
        <v>19</v>
      </c>
      <c r="F186" s="237" t="s">
        <v>251</v>
      </c>
      <c r="G186" s="235"/>
      <c r="H186" s="238">
        <v>17.16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167</v>
      </c>
      <c r="AU186" s="244" t="s">
        <v>81</v>
      </c>
      <c r="AV186" s="13" t="s">
        <v>81</v>
      </c>
      <c r="AW186" s="13" t="s">
        <v>33</v>
      </c>
      <c r="AX186" s="13" t="s">
        <v>72</v>
      </c>
      <c r="AY186" s="244" t="s">
        <v>153</v>
      </c>
    </row>
    <row r="187" s="13" customFormat="1">
      <c r="A187" s="13"/>
      <c r="B187" s="234"/>
      <c r="C187" s="235"/>
      <c r="D187" s="227" t="s">
        <v>167</v>
      </c>
      <c r="E187" s="236" t="s">
        <v>19</v>
      </c>
      <c r="F187" s="237" t="s">
        <v>252</v>
      </c>
      <c r="G187" s="235"/>
      <c r="H187" s="238">
        <v>4.9400000000000004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167</v>
      </c>
      <c r="AU187" s="244" t="s">
        <v>81</v>
      </c>
      <c r="AV187" s="13" t="s">
        <v>81</v>
      </c>
      <c r="AW187" s="13" t="s">
        <v>33</v>
      </c>
      <c r="AX187" s="13" t="s">
        <v>72</v>
      </c>
      <c r="AY187" s="244" t="s">
        <v>153</v>
      </c>
    </row>
    <row r="188" s="14" customFormat="1">
      <c r="A188" s="14"/>
      <c r="B188" s="245"/>
      <c r="C188" s="246"/>
      <c r="D188" s="227" t="s">
        <v>167</v>
      </c>
      <c r="E188" s="247" t="s">
        <v>19</v>
      </c>
      <c r="F188" s="248" t="s">
        <v>171</v>
      </c>
      <c r="G188" s="246"/>
      <c r="H188" s="249">
        <v>27.440000000000001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167</v>
      </c>
      <c r="AU188" s="255" t="s">
        <v>81</v>
      </c>
      <c r="AV188" s="14" t="s">
        <v>161</v>
      </c>
      <c r="AW188" s="14" t="s">
        <v>33</v>
      </c>
      <c r="AX188" s="14" t="s">
        <v>79</v>
      </c>
      <c r="AY188" s="255" t="s">
        <v>153</v>
      </c>
    </row>
    <row r="189" s="2" customFormat="1" ht="21.75" customHeight="1">
      <c r="A189" s="39"/>
      <c r="B189" s="40"/>
      <c r="C189" s="214" t="s">
        <v>253</v>
      </c>
      <c r="D189" s="214" t="s">
        <v>156</v>
      </c>
      <c r="E189" s="215" t="s">
        <v>254</v>
      </c>
      <c r="F189" s="216" t="s">
        <v>255</v>
      </c>
      <c r="G189" s="217" t="s">
        <v>256</v>
      </c>
      <c r="H189" s="218">
        <v>1</v>
      </c>
      <c r="I189" s="219"/>
      <c r="J189" s="220">
        <f>ROUND(I189*H189,2)</f>
        <v>0</v>
      </c>
      <c r="K189" s="216" t="s">
        <v>257</v>
      </c>
      <c r="L189" s="45"/>
      <c r="M189" s="221" t="s">
        <v>19</v>
      </c>
      <c r="N189" s="222" t="s">
        <v>43</v>
      </c>
      <c r="O189" s="85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5" t="s">
        <v>161</v>
      </c>
      <c r="AT189" s="225" t="s">
        <v>156</v>
      </c>
      <c r="AU189" s="225" t="s">
        <v>81</v>
      </c>
      <c r="AY189" s="18" t="s">
        <v>153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8" t="s">
        <v>79</v>
      </c>
      <c r="BK189" s="226">
        <f>ROUND(I189*H189,2)</f>
        <v>0</v>
      </c>
      <c r="BL189" s="18" t="s">
        <v>161</v>
      </c>
      <c r="BM189" s="225" t="s">
        <v>838</v>
      </c>
    </row>
    <row r="190" s="2" customFormat="1">
      <c r="A190" s="39"/>
      <c r="B190" s="40"/>
      <c r="C190" s="41"/>
      <c r="D190" s="227" t="s">
        <v>163</v>
      </c>
      <c r="E190" s="41"/>
      <c r="F190" s="228" t="s">
        <v>255</v>
      </c>
      <c r="G190" s="41"/>
      <c r="H190" s="41"/>
      <c r="I190" s="229"/>
      <c r="J190" s="41"/>
      <c r="K190" s="41"/>
      <c r="L190" s="45"/>
      <c r="M190" s="230"/>
      <c r="N190" s="231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163</v>
      </c>
      <c r="AU190" s="18" t="s">
        <v>81</v>
      </c>
    </row>
    <row r="191" s="2" customFormat="1">
      <c r="A191" s="39"/>
      <c r="B191" s="40"/>
      <c r="C191" s="41"/>
      <c r="D191" s="227" t="s">
        <v>259</v>
      </c>
      <c r="E191" s="41"/>
      <c r="F191" s="256" t="s">
        <v>260</v>
      </c>
      <c r="G191" s="41"/>
      <c r="H191" s="41"/>
      <c r="I191" s="229"/>
      <c r="J191" s="41"/>
      <c r="K191" s="41"/>
      <c r="L191" s="45"/>
      <c r="M191" s="230"/>
      <c r="N191" s="231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259</v>
      </c>
      <c r="AU191" s="18" t="s">
        <v>81</v>
      </c>
    </row>
    <row r="192" s="13" customFormat="1">
      <c r="A192" s="13"/>
      <c r="B192" s="234"/>
      <c r="C192" s="235"/>
      <c r="D192" s="227" t="s">
        <v>167</v>
      </c>
      <c r="E192" s="236" t="s">
        <v>19</v>
      </c>
      <c r="F192" s="237" t="s">
        <v>79</v>
      </c>
      <c r="G192" s="235"/>
      <c r="H192" s="238">
        <v>1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167</v>
      </c>
      <c r="AU192" s="244" t="s">
        <v>81</v>
      </c>
      <c r="AV192" s="13" t="s">
        <v>81</v>
      </c>
      <c r="AW192" s="13" t="s">
        <v>33</v>
      </c>
      <c r="AX192" s="13" t="s">
        <v>72</v>
      </c>
      <c r="AY192" s="244" t="s">
        <v>153</v>
      </c>
    </row>
    <row r="193" s="14" customFormat="1">
      <c r="A193" s="14"/>
      <c r="B193" s="245"/>
      <c r="C193" s="246"/>
      <c r="D193" s="227" t="s">
        <v>167</v>
      </c>
      <c r="E193" s="247" t="s">
        <v>19</v>
      </c>
      <c r="F193" s="248" t="s">
        <v>171</v>
      </c>
      <c r="G193" s="246"/>
      <c r="H193" s="249">
        <v>1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167</v>
      </c>
      <c r="AU193" s="255" t="s">
        <v>81</v>
      </c>
      <c r="AV193" s="14" t="s">
        <v>161</v>
      </c>
      <c r="AW193" s="14" t="s">
        <v>33</v>
      </c>
      <c r="AX193" s="14" t="s">
        <v>79</v>
      </c>
      <c r="AY193" s="255" t="s">
        <v>153</v>
      </c>
    </row>
    <row r="194" s="12" customFormat="1" ht="22.8" customHeight="1">
      <c r="A194" s="12"/>
      <c r="B194" s="198"/>
      <c r="C194" s="199"/>
      <c r="D194" s="200" t="s">
        <v>71</v>
      </c>
      <c r="E194" s="212" t="s">
        <v>214</v>
      </c>
      <c r="F194" s="212" t="s">
        <v>261</v>
      </c>
      <c r="G194" s="199"/>
      <c r="H194" s="199"/>
      <c r="I194" s="202"/>
      <c r="J194" s="213">
        <f>BK194</f>
        <v>0</v>
      </c>
      <c r="K194" s="199"/>
      <c r="L194" s="204"/>
      <c r="M194" s="205"/>
      <c r="N194" s="206"/>
      <c r="O194" s="206"/>
      <c r="P194" s="207">
        <f>SUM(P195:P221)</f>
        <v>0</v>
      </c>
      <c r="Q194" s="206"/>
      <c r="R194" s="207">
        <f>SUM(R195:R221)</f>
        <v>0.0025596000000000004</v>
      </c>
      <c r="S194" s="206"/>
      <c r="T194" s="208">
        <f>SUM(T195:T221)</f>
        <v>4.0961540000000003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9" t="s">
        <v>79</v>
      </c>
      <c r="AT194" s="210" t="s">
        <v>71</v>
      </c>
      <c r="AU194" s="210" t="s">
        <v>79</v>
      </c>
      <c r="AY194" s="209" t="s">
        <v>153</v>
      </c>
      <c r="BK194" s="211">
        <f>SUM(BK195:BK221)</f>
        <v>0</v>
      </c>
    </row>
    <row r="195" s="2" customFormat="1" ht="33" customHeight="1">
      <c r="A195" s="39"/>
      <c r="B195" s="40"/>
      <c r="C195" s="214" t="s">
        <v>262</v>
      </c>
      <c r="D195" s="214" t="s">
        <v>156</v>
      </c>
      <c r="E195" s="215" t="s">
        <v>263</v>
      </c>
      <c r="F195" s="216" t="s">
        <v>264</v>
      </c>
      <c r="G195" s="217" t="s">
        <v>159</v>
      </c>
      <c r="H195" s="218">
        <v>63.990000000000002</v>
      </c>
      <c r="I195" s="219"/>
      <c r="J195" s="220">
        <f>ROUND(I195*H195,2)</f>
        <v>0</v>
      </c>
      <c r="K195" s="216" t="s">
        <v>160</v>
      </c>
      <c r="L195" s="45"/>
      <c r="M195" s="221" t="s">
        <v>19</v>
      </c>
      <c r="N195" s="222" t="s">
        <v>43</v>
      </c>
      <c r="O195" s="85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5" t="s">
        <v>161</v>
      </c>
      <c r="AT195" s="225" t="s">
        <v>156</v>
      </c>
      <c r="AU195" s="225" t="s">
        <v>81</v>
      </c>
      <c r="AY195" s="18" t="s">
        <v>153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8" t="s">
        <v>79</v>
      </c>
      <c r="BK195" s="226">
        <f>ROUND(I195*H195,2)</f>
        <v>0</v>
      </c>
      <c r="BL195" s="18" t="s">
        <v>161</v>
      </c>
      <c r="BM195" s="225" t="s">
        <v>839</v>
      </c>
    </row>
    <row r="196" s="2" customFormat="1">
      <c r="A196" s="39"/>
      <c r="B196" s="40"/>
      <c r="C196" s="41"/>
      <c r="D196" s="227" t="s">
        <v>163</v>
      </c>
      <c r="E196" s="41"/>
      <c r="F196" s="228" t="s">
        <v>266</v>
      </c>
      <c r="G196" s="41"/>
      <c r="H196" s="41"/>
      <c r="I196" s="229"/>
      <c r="J196" s="41"/>
      <c r="K196" s="41"/>
      <c r="L196" s="45"/>
      <c r="M196" s="230"/>
      <c r="N196" s="231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163</v>
      </c>
      <c r="AU196" s="18" t="s">
        <v>81</v>
      </c>
    </row>
    <row r="197" s="2" customFormat="1">
      <c r="A197" s="39"/>
      <c r="B197" s="40"/>
      <c r="C197" s="41"/>
      <c r="D197" s="232" t="s">
        <v>165</v>
      </c>
      <c r="E197" s="41"/>
      <c r="F197" s="233" t="s">
        <v>267</v>
      </c>
      <c r="G197" s="41"/>
      <c r="H197" s="41"/>
      <c r="I197" s="229"/>
      <c r="J197" s="41"/>
      <c r="K197" s="41"/>
      <c r="L197" s="45"/>
      <c r="M197" s="230"/>
      <c r="N197" s="231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165</v>
      </c>
      <c r="AU197" s="18" t="s">
        <v>81</v>
      </c>
    </row>
    <row r="198" s="13" customFormat="1">
      <c r="A198" s="13"/>
      <c r="B198" s="234"/>
      <c r="C198" s="235"/>
      <c r="D198" s="227" t="s">
        <v>167</v>
      </c>
      <c r="E198" s="236" t="s">
        <v>19</v>
      </c>
      <c r="F198" s="237" t="s">
        <v>840</v>
      </c>
      <c r="G198" s="235"/>
      <c r="H198" s="238">
        <v>63.990000000000002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167</v>
      </c>
      <c r="AU198" s="244" t="s">
        <v>81</v>
      </c>
      <c r="AV198" s="13" t="s">
        <v>81</v>
      </c>
      <c r="AW198" s="13" t="s">
        <v>33</v>
      </c>
      <c r="AX198" s="13" t="s">
        <v>72</v>
      </c>
      <c r="AY198" s="244" t="s">
        <v>153</v>
      </c>
    </row>
    <row r="199" s="14" customFormat="1">
      <c r="A199" s="14"/>
      <c r="B199" s="245"/>
      <c r="C199" s="246"/>
      <c r="D199" s="227" t="s">
        <v>167</v>
      </c>
      <c r="E199" s="247" t="s">
        <v>19</v>
      </c>
      <c r="F199" s="248" t="s">
        <v>171</v>
      </c>
      <c r="G199" s="246"/>
      <c r="H199" s="249">
        <v>63.990000000000002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167</v>
      </c>
      <c r="AU199" s="255" t="s">
        <v>81</v>
      </c>
      <c r="AV199" s="14" t="s">
        <v>161</v>
      </c>
      <c r="AW199" s="14" t="s">
        <v>33</v>
      </c>
      <c r="AX199" s="14" t="s">
        <v>79</v>
      </c>
      <c r="AY199" s="255" t="s">
        <v>153</v>
      </c>
    </row>
    <row r="200" s="2" customFormat="1" ht="24.15" customHeight="1">
      <c r="A200" s="39"/>
      <c r="B200" s="40"/>
      <c r="C200" s="214" t="s">
        <v>269</v>
      </c>
      <c r="D200" s="214" t="s">
        <v>156</v>
      </c>
      <c r="E200" s="215" t="s">
        <v>270</v>
      </c>
      <c r="F200" s="216" t="s">
        <v>271</v>
      </c>
      <c r="G200" s="217" t="s">
        <v>159</v>
      </c>
      <c r="H200" s="218">
        <v>63.990000000000002</v>
      </c>
      <c r="I200" s="219"/>
      <c r="J200" s="220">
        <f>ROUND(I200*H200,2)</f>
        <v>0</v>
      </c>
      <c r="K200" s="216" t="s">
        <v>160</v>
      </c>
      <c r="L200" s="45"/>
      <c r="M200" s="221" t="s">
        <v>19</v>
      </c>
      <c r="N200" s="222" t="s">
        <v>43</v>
      </c>
      <c r="O200" s="85"/>
      <c r="P200" s="223">
        <f>O200*H200</f>
        <v>0</v>
      </c>
      <c r="Q200" s="223">
        <v>4.0000000000000003E-05</v>
      </c>
      <c r="R200" s="223">
        <f>Q200*H200</f>
        <v>0.0025596000000000004</v>
      </c>
      <c r="S200" s="223">
        <v>0</v>
      </c>
      <c r="T200" s="22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5" t="s">
        <v>161</v>
      </c>
      <c r="AT200" s="225" t="s">
        <v>156</v>
      </c>
      <c r="AU200" s="225" t="s">
        <v>81</v>
      </c>
      <c r="AY200" s="18" t="s">
        <v>153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8" t="s">
        <v>79</v>
      </c>
      <c r="BK200" s="226">
        <f>ROUND(I200*H200,2)</f>
        <v>0</v>
      </c>
      <c r="BL200" s="18" t="s">
        <v>161</v>
      </c>
      <c r="BM200" s="225" t="s">
        <v>841</v>
      </c>
    </row>
    <row r="201" s="2" customFormat="1">
      <c r="A201" s="39"/>
      <c r="B201" s="40"/>
      <c r="C201" s="41"/>
      <c r="D201" s="227" t="s">
        <v>163</v>
      </c>
      <c r="E201" s="41"/>
      <c r="F201" s="228" t="s">
        <v>273</v>
      </c>
      <c r="G201" s="41"/>
      <c r="H201" s="41"/>
      <c r="I201" s="229"/>
      <c r="J201" s="41"/>
      <c r="K201" s="41"/>
      <c r="L201" s="45"/>
      <c r="M201" s="230"/>
      <c r="N201" s="231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163</v>
      </c>
      <c r="AU201" s="18" t="s">
        <v>81</v>
      </c>
    </row>
    <row r="202" s="2" customFormat="1">
      <c r="A202" s="39"/>
      <c r="B202" s="40"/>
      <c r="C202" s="41"/>
      <c r="D202" s="232" t="s">
        <v>165</v>
      </c>
      <c r="E202" s="41"/>
      <c r="F202" s="233" t="s">
        <v>274</v>
      </c>
      <c r="G202" s="41"/>
      <c r="H202" s="41"/>
      <c r="I202" s="229"/>
      <c r="J202" s="41"/>
      <c r="K202" s="41"/>
      <c r="L202" s="45"/>
      <c r="M202" s="230"/>
      <c r="N202" s="231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165</v>
      </c>
      <c r="AU202" s="18" t="s">
        <v>81</v>
      </c>
    </row>
    <row r="203" s="13" customFormat="1">
      <c r="A203" s="13"/>
      <c r="B203" s="234"/>
      <c r="C203" s="235"/>
      <c r="D203" s="227" t="s">
        <v>167</v>
      </c>
      <c r="E203" s="236" t="s">
        <v>19</v>
      </c>
      <c r="F203" s="237" t="s">
        <v>840</v>
      </c>
      <c r="G203" s="235"/>
      <c r="H203" s="238">
        <v>63.990000000000002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167</v>
      </c>
      <c r="AU203" s="244" t="s">
        <v>81</v>
      </c>
      <c r="AV203" s="13" t="s">
        <v>81</v>
      </c>
      <c r="AW203" s="13" t="s">
        <v>33</v>
      </c>
      <c r="AX203" s="13" t="s">
        <v>72</v>
      </c>
      <c r="AY203" s="244" t="s">
        <v>153</v>
      </c>
    </row>
    <row r="204" s="14" customFormat="1">
      <c r="A204" s="14"/>
      <c r="B204" s="245"/>
      <c r="C204" s="246"/>
      <c r="D204" s="227" t="s">
        <v>167</v>
      </c>
      <c r="E204" s="247" t="s">
        <v>19</v>
      </c>
      <c r="F204" s="248" t="s">
        <v>171</v>
      </c>
      <c r="G204" s="246"/>
      <c r="H204" s="249">
        <v>63.990000000000002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167</v>
      </c>
      <c r="AU204" s="255" t="s">
        <v>81</v>
      </c>
      <c r="AV204" s="14" t="s">
        <v>161</v>
      </c>
      <c r="AW204" s="14" t="s">
        <v>33</v>
      </c>
      <c r="AX204" s="14" t="s">
        <v>79</v>
      </c>
      <c r="AY204" s="255" t="s">
        <v>153</v>
      </c>
    </row>
    <row r="205" s="2" customFormat="1" ht="21.75" customHeight="1">
      <c r="A205" s="39"/>
      <c r="B205" s="40"/>
      <c r="C205" s="214" t="s">
        <v>275</v>
      </c>
      <c r="D205" s="214" t="s">
        <v>156</v>
      </c>
      <c r="E205" s="215" t="s">
        <v>276</v>
      </c>
      <c r="F205" s="216" t="s">
        <v>277</v>
      </c>
      <c r="G205" s="217" t="s">
        <v>159</v>
      </c>
      <c r="H205" s="218">
        <v>63.990000000000002</v>
      </c>
      <c r="I205" s="219"/>
      <c r="J205" s="220">
        <f>ROUND(I205*H205,2)</f>
        <v>0</v>
      </c>
      <c r="K205" s="216" t="s">
        <v>160</v>
      </c>
      <c r="L205" s="45"/>
      <c r="M205" s="221" t="s">
        <v>19</v>
      </c>
      <c r="N205" s="222" t="s">
        <v>43</v>
      </c>
      <c r="O205" s="85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5" t="s">
        <v>161</v>
      </c>
      <c r="AT205" s="225" t="s">
        <v>156</v>
      </c>
      <c r="AU205" s="225" t="s">
        <v>81</v>
      </c>
      <c r="AY205" s="18" t="s">
        <v>153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8" t="s">
        <v>79</v>
      </c>
      <c r="BK205" s="226">
        <f>ROUND(I205*H205,2)</f>
        <v>0</v>
      </c>
      <c r="BL205" s="18" t="s">
        <v>161</v>
      </c>
      <c r="BM205" s="225" t="s">
        <v>842</v>
      </c>
    </row>
    <row r="206" s="2" customFormat="1">
      <c r="A206" s="39"/>
      <c r="B206" s="40"/>
      <c r="C206" s="41"/>
      <c r="D206" s="227" t="s">
        <v>163</v>
      </c>
      <c r="E206" s="41"/>
      <c r="F206" s="228" t="s">
        <v>277</v>
      </c>
      <c r="G206" s="41"/>
      <c r="H206" s="41"/>
      <c r="I206" s="229"/>
      <c r="J206" s="41"/>
      <c r="K206" s="41"/>
      <c r="L206" s="45"/>
      <c r="M206" s="230"/>
      <c r="N206" s="231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163</v>
      </c>
      <c r="AU206" s="18" t="s">
        <v>81</v>
      </c>
    </row>
    <row r="207" s="2" customFormat="1">
      <c r="A207" s="39"/>
      <c r="B207" s="40"/>
      <c r="C207" s="41"/>
      <c r="D207" s="232" t="s">
        <v>165</v>
      </c>
      <c r="E207" s="41"/>
      <c r="F207" s="233" t="s">
        <v>279</v>
      </c>
      <c r="G207" s="41"/>
      <c r="H207" s="41"/>
      <c r="I207" s="229"/>
      <c r="J207" s="41"/>
      <c r="K207" s="41"/>
      <c r="L207" s="45"/>
      <c r="M207" s="230"/>
      <c r="N207" s="231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165</v>
      </c>
      <c r="AU207" s="18" t="s">
        <v>81</v>
      </c>
    </row>
    <row r="208" s="13" customFormat="1">
      <c r="A208" s="13"/>
      <c r="B208" s="234"/>
      <c r="C208" s="235"/>
      <c r="D208" s="227" t="s">
        <v>167</v>
      </c>
      <c r="E208" s="236" t="s">
        <v>19</v>
      </c>
      <c r="F208" s="237" t="s">
        <v>840</v>
      </c>
      <c r="G208" s="235"/>
      <c r="H208" s="238">
        <v>63.990000000000002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167</v>
      </c>
      <c r="AU208" s="244" t="s">
        <v>81</v>
      </c>
      <c r="AV208" s="13" t="s">
        <v>81</v>
      </c>
      <c r="AW208" s="13" t="s">
        <v>33</v>
      </c>
      <c r="AX208" s="13" t="s">
        <v>72</v>
      </c>
      <c r="AY208" s="244" t="s">
        <v>153</v>
      </c>
    </row>
    <row r="209" s="14" customFormat="1">
      <c r="A209" s="14"/>
      <c r="B209" s="245"/>
      <c r="C209" s="246"/>
      <c r="D209" s="227" t="s">
        <v>167</v>
      </c>
      <c r="E209" s="247" t="s">
        <v>19</v>
      </c>
      <c r="F209" s="248" t="s">
        <v>171</v>
      </c>
      <c r="G209" s="246"/>
      <c r="H209" s="249">
        <v>63.990000000000002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167</v>
      </c>
      <c r="AU209" s="255" t="s">
        <v>81</v>
      </c>
      <c r="AV209" s="14" t="s">
        <v>161</v>
      </c>
      <c r="AW209" s="14" t="s">
        <v>33</v>
      </c>
      <c r="AX209" s="14" t="s">
        <v>79</v>
      </c>
      <c r="AY209" s="255" t="s">
        <v>153</v>
      </c>
    </row>
    <row r="210" s="2" customFormat="1" ht="37.8" customHeight="1">
      <c r="A210" s="39"/>
      <c r="B210" s="40"/>
      <c r="C210" s="214" t="s">
        <v>280</v>
      </c>
      <c r="D210" s="214" t="s">
        <v>156</v>
      </c>
      <c r="E210" s="215" t="s">
        <v>281</v>
      </c>
      <c r="F210" s="216" t="s">
        <v>282</v>
      </c>
      <c r="G210" s="217" t="s">
        <v>159</v>
      </c>
      <c r="H210" s="218">
        <v>85.430000000000007</v>
      </c>
      <c r="I210" s="219"/>
      <c r="J210" s="220">
        <f>ROUND(I210*H210,2)</f>
        <v>0</v>
      </c>
      <c r="K210" s="216" t="s">
        <v>160</v>
      </c>
      <c r="L210" s="45"/>
      <c r="M210" s="221" t="s">
        <v>19</v>
      </c>
      <c r="N210" s="222" t="s">
        <v>43</v>
      </c>
      <c r="O210" s="85"/>
      <c r="P210" s="223">
        <f>O210*H210</f>
        <v>0</v>
      </c>
      <c r="Q210" s="223">
        <v>0</v>
      </c>
      <c r="R210" s="223">
        <f>Q210*H210</f>
        <v>0</v>
      </c>
      <c r="S210" s="223">
        <v>0.045999999999999999</v>
      </c>
      <c r="T210" s="224">
        <f>S210*H210</f>
        <v>3.9297800000000001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5" t="s">
        <v>161</v>
      </c>
      <c r="AT210" s="225" t="s">
        <v>156</v>
      </c>
      <c r="AU210" s="225" t="s">
        <v>81</v>
      </c>
      <c r="AY210" s="18" t="s">
        <v>153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8" t="s">
        <v>79</v>
      </c>
      <c r="BK210" s="226">
        <f>ROUND(I210*H210,2)</f>
        <v>0</v>
      </c>
      <c r="BL210" s="18" t="s">
        <v>161</v>
      </c>
      <c r="BM210" s="225" t="s">
        <v>843</v>
      </c>
    </row>
    <row r="211" s="2" customFormat="1">
      <c r="A211" s="39"/>
      <c r="B211" s="40"/>
      <c r="C211" s="41"/>
      <c r="D211" s="227" t="s">
        <v>163</v>
      </c>
      <c r="E211" s="41"/>
      <c r="F211" s="228" t="s">
        <v>284</v>
      </c>
      <c r="G211" s="41"/>
      <c r="H211" s="41"/>
      <c r="I211" s="229"/>
      <c r="J211" s="41"/>
      <c r="K211" s="41"/>
      <c r="L211" s="45"/>
      <c r="M211" s="230"/>
      <c r="N211" s="231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163</v>
      </c>
      <c r="AU211" s="18" t="s">
        <v>81</v>
      </c>
    </row>
    <row r="212" s="2" customFormat="1">
      <c r="A212" s="39"/>
      <c r="B212" s="40"/>
      <c r="C212" s="41"/>
      <c r="D212" s="232" t="s">
        <v>165</v>
      </c>
      <c r="E212" s="41"/>
      <c r="F212" s="233" t="s">
        <v>285</v>
      </c>
      <c r="G212" s="41"/>
      <c r="H212" s="41"/>
      <c r="I212" s="229"/>
      <c r="J212" s="41"/>
      <c r="K212" s="41"/>
      <c r="L212" s="45"/>
      <c r="M212" s="230"/>
      <c r="N212" s="231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165</v>
      </c>
      <c r="AU212" s="18" t="s">
        <v>81</v>
      </c>
    </row>
    <row r="213" s="13" customFormat="1">
      <c r="A213" s="13"/>
      <c r="B213" s="234"/>
      <c r="C213" s="235"/>
      <c r="D213" s="227" t="s">
        <v>167</v>
      </c>
      <c r="E213" s="236" t="s">
        <v>19</v>
      </c>
      <c r="F213" s="237" t="s">
        <v>828</v>
      </c>
      <c r="G213" s="235"/>
      <c r="H213" s="238">
        <v>100.545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167</v>
      </c>
      <c r="AU213" s="244" t="s">
        <v>81</v>
      </c>
      <c r="AV213" s="13" t="s">
        <v>81</v>
      </c>
      <c r="AW213" s="13" t="s">
        <v>33</v>
      </c>
      <c r="AX213" s="13" t="s">
        <v>72</v>
      </c>
      <c r="AY213" s="244" t="s">
        <v>153</v>
      </c>
    </row>
    <row r="214" s="13" customFormat="1">
      <c r="A214" s="13"/>
      <c r="B214" s="234"/>
      <c r="C214" s="235"/>
      <c r="D214" s="227" t="s">
        <v>167</v>
      </c>
      <c r="E214" s="236" t="s">
        <v>19</v>
      </c>
      <c r="F214" s="237" t="s">
        <v>200</v>
      </c>
      <c r="G214" s="235"/>
      <c r="H214" s="238">
        <v>-1.7729999999999999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167</v>
      </c>
      <c r="AU214" s="244" t="s">
        <v>81</v>
      </c>
      <c r="AV214" s="13" t="s">
        <v>81</v>
      </c>
      <c r="AW214" s="13" t="s">
        <v>33</v>
      </c>
      <c r="AX214" s="13" t="s">
        <v>72</v>
      </c>
      <c r="AY214" s="244" t="s">
        <v>153</v>
      </c>
    </row>
    <row r="215" s="13" customFormat="1">
      <c r="A215" s="13"/>
      <c r="B215" s="234"/>
      <c r="C215" s="235"/>
      <c r="D215" s="227" t="s">
        <v>167</v>
      </c>
      <c r="E215" s="236" t="s">
        <v>19</v>
      </c>
      <c r="F215" s="237" t="s">
        <v>201</v>
      </c>
      <c r="G215" s="235"/>
      <c r="H215" s="238">
        <v>-13.342000000000001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167</v>
      </c>
      <c r="AU215" s="244" t="s">
        <v>81</v>
      </c>
      <c r="AV215" s="13" t="s">
        <v>81</v>
      </c>
      <c r="AW215" s="13" t="s">
        <v>33</v>
      </c>
      <c r="AX215" s="13" t="s">
        <v>72</v>
      </c>
      <c r="AY215" s="244" t="s">
        <v>153</v>
      </c>
    </row>
    <row r="216" s="14" customFormat="1">
      <c r="A216" s="14"/>
      <c r="B216" s="245"/>
      <c r="C216" s="246"/>
      <c r="D216" s="227" t="s">
        <v>167</v>
      </c>
      <c r="E216" s="247" t="s">
        <v>19</v>
      </c>
      <c r="F216" s="248" t="s">
        <v>171</v>
      </c>
      <c r="G216" s="246"/>
      <c r="H216" s="249">
        <v>85.430000000000007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167</v>
      </c>
      <c r="AU216" s="255" t="s">
        <v>81</v>
      </c>
      <c r="AV216" s="14" t="s">
        <v>161</v>
      </c>
      <c r="AW216" s="14" t="s">
        <v>33</v>
      </c>
      <c r="AX216" s="14" t="s">
        <v>79</v>
      </c>
      <c r="AY216" s="255" t="s">
        <v>153</v>
      </c>
    </row>
    <row r="217" s="2" customFormat="1" ht="24.15" customHeight="1">
      <c r="A217" s="39"/>
      <c r="B217" s="40"/>
      <c r="C217" s="214" t="s">
        <v>286</v>
      </c>
      <c r="D217" s="214" t="s">
        <v>156</v>
      </c>
      <c r="E217" s="215" t="s">
        <v>287</v>
      </c>
      <c r="F217" s="216" t="s">
        <v>288</v>
      </c>
      <c r="G217" s="217" t="s">
        <v>159</v>
      </c>
      <c r="H217" s="218">
        <v>63.990000000000002</v>
      </c>
      <c r="I217" s="219"/>
      <c r="J217" s="220">
        <f>ROUND(I217*H217,2)</f>
        <v>0</v>
      </c>
      <c r="K217" s="216" t="s">
        <v>160</v>
      </c>
      <c r="L217" s="45"/>
      <c r="M217" s="221" t="s">
        <v>19</v>
      </c>
      <c r="N217" s="222" t="s">
        <v>43</v>
      </c>
      <c r="O217" s="85"/>
      <c r="P217" s="223">
        <f>O217*H217</f>
        <v>0</v>
      </c>
      <c r="Q217" s="223">
        <v>0</v>
      </c>
      <c r="R217" s="223">
        <f>Q217*H217</f>
        <v>0</v>
      </c>
      <c r="S217" s="223">
        <v>0.0025999999999999999</v>
      </c>
      <c r="T217" s="224">
        <f>S217*H217</f>
        <v>0.16637399999999999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5" t="s">
        <v>161</v>
      </c>
      <c r="AT217" s="225" t="s">
        <v>156</v>
      </c>
      <c r="AU217" s="225" t="s">
        <v>81</v>
      </c>
      <c r="AY217" s="18" t="s">
        <v>153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8" t="s">
        <v>79</v>
      </c>
      <c r="BK217" s="226">
        <f>ROUND(I217*H217,2)</f>
        <v>0</v>
      </c>
      <c r="BL217" s="18" t="s">
        <v>161</v>
      </c>
      <c r="BM217" s="225" t="s">
        <v>844</v>
      </c>
    </row>
    <row r="218" s="2" customFormat="1">
      <c r="A218" s="39"/>
      <c r="B218" s="40"/>
      <c r="C218" s="41"/>
      <c r="D218" s="227" t="s">
        <v>163</v>
      </c>
      <c r="E218" s="41"/>
      <c r="F218" s="228" t="s">
        <v>290</v>
      </c>
      <c r="G218" s="41"/>
      <c r="H218" s="41"/>
      <c r="I218" s="229"/>
      <c r="J218" s="41"/>
      <c r="K218" s="41"/>
      <c r="L218" s="45"/>
      <c r="M218" s="230"/>
      <c r="N218" s="231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163</v>
      </c>
      <c r="AU218" s="18" t="s">
        <v>81</v>
      </c>
    </row>
    <row r="219" s="2" customFormat="1">
      <c r="A219" s="39"/>
      <c r="B219" s="40"/>
      <c r="C219" s="41"/>
      <c r="D219" s="232" t="s">
        <v>165</v>
      </c>
      <c r="E219" s="41"/>
      <c r="F219" s="233" t="s">
        <v>291</v>
      </c>
      <c r="G219" s="41"/>
      <c r="H219" s="41"/>
      <c r="I219" s="229"/>
      <c r="J219" s="41"/>
      <c r="K219" s="41"/>
      <c r="L219" s="45"/>
      <c r="M219" s="230"/>
      <c r="N219" s="231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165</v>
      </c>
      <c r="AU219" s="18" t="s">
        <v>81</v>
      </c>
    </row>
    <row r="220" s="13" customFormat="1">
      <c r="A220" s="13"/>
      <c r="B220" s="234"/>
      <c r="C220" s="235"/>
      <c r="D220" s="227" t="s">
        <v>167</v>
      </c>
      <c r="E220" s="236" t="s">
        <v>19</v>
      </c>
      <c r="F220" s="237" t="s">
        <v>840</v>
      </c>
      <c r="G220" s="235"/>
      <c r="H220" s="238">
        <v>63.990000000000002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167</v>
      </c>
      <c r="AU220" s="244" t="s">
        <v>81</v>
      </c>
      <c r="AV220" s="13" t="s">
        <v>81</v>
      </c>
      <c r="AW220" s="13" t="s">
        <v>33</v>
      </c>
      <c r="AX220" s="13" t="s">
        <v>72</v>
      </c>
      <c r="AY220" s="244" t="s">
        <v>153</v>
      </c>
    </row>
    <row r="221" s="14" customFormat="1">
      <c r="A221" s="14"/>
      <c r="B221" s="245"/>
      <c r="C221" s="246"/>
      <c r="D221" s="227" t="s">
        <v>167</v>
      </c>
      <c r="E221" s="247" t="s">
        <v>19</v>
      </c>
      <c r="F221" s="248" t="s">
        <v>171</v>
      </c>
      <c r="G221" s="246"/>
      <c r="H221" s="249">
        <v>63.990000000000002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167</v>
      </c>
      <c r="AU221" s="255" t="s">
        <v>81</v>
      </c>
      <c r="AV221" s="14" t="s">
        <v>161</v>
      </c>
      <c r="AW221" s="14" t="s">
        <v>33</v>
      </c>
      <c r="AX221" s="14" t="s">
        <v>79</v>
      </c>
      <c r="AY221" s="255" t="s">
        <v>153</v>
      </c>
    </row>
    <row r="222" s="12" customFormat="1" ht="22.8" customHeight="1">
      <c r="A222" s="12"/>
      <c r="B222" s="198"/>
      <c r="C222" s="199"/>
      <c r="D222" s="200" t="s">
        <v>71</v>
      </c>
      <c r="E222" s="212" t="s">
        <v>292</v>
      </c>
      <c r="F222" s="212" t="s">
        <v>293</v>
      </c>
      <c r="G222" s="199"/>
      <c r="H222" s="199"/>
      <c r="I222" s="202"/>
      <c r="J222" s="213">
        <f>BK222</f>
        <v>0</v>
      </c>
      <c r="K222" s="199"/>
      <c r="L222" s="204"/>
      <c r="M222" s="205"/>
      <c r="N222" s="206"/>
      <c r="O222" s="206"/>
      <c r="P222" s="207">
        <f>SUM(P223:P238)</f>
        <v>0</v>
      </c>
      <c r="Q222" s="206"/>
      <c r="R222" s="207">
        <f>SUM(R223:R238)</f>
        <v>0</v>
      </c>
      <c r="S222" s="206"/>
      <c r="T222" s="208">
        <f>SUM(T223:T238)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9" t="s">
        <v>79</v>
      </c>
      <c r="AT222" s="210" t="s">
        <v>71</v>
      </c>
      <c r="AU222" s="210" t="s">
        <v>79</v>
      </c>
      <c r="AY222" s="209" t="s">
        <v>153</v>
      </c>
      <c r="BK222" s="211">
        <f>SUM(BK223:BK238)</f>
        <v>0</v>
      </c>
    </row>
    <row r="223" s="2" customFormat="1" ht="24.15" customHeight="1">
      <c r="A223" s="39"/>
      <c r="B223" s="40"/>
      <c r="C223" s="214" t="s">
        <v>7</v>
      </c>
      <c r="D223" s="214" t="s">
        <v>156</v>
      </c>
      <c r="E223" s="215" t="s">
        <v>294</v>
      </c>
      <c r="F223" s="216" t="s">
        <v>295</v>
      </c>
      <c r="G223" s="217" t="s">
        <v>296</v>
      </c>
      <c r="H223" s="218">
        <v>4.6070000000000002</v>
      </c>
      <c r="I223" s="219"/>
      <c r="J223" s="220">
        <f>ROUND(I223*H223,2)</f>
        <v>0</v>
      </c>
      <c r="K223" s="216" t="s">
        <v>160</v>
      </c>
      <c r="L223" s="45"/>
      <c r="M223" s="221" t="s">
        <v>19</v>
      </c>
      <c r="N223" s="222" t="s">
        <v>43</v>
      </c>
      <c r="O223" s="85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5" t="s">
        <v>161</v>
      </c>
      <c r="AT223" s="225" t="s">
        <v>156</v>
      </c>
      <c r="AU223" s="225" t="s">
        <v>81</v>
      </c>
      <c r="AY223" s="18" t="s">
        <v>153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8" t="s">
        <v>79</v>
      </c>
      <c r="BK223" s="226">
        <f>ROUND(I223*H223,2)</f>
        <v>0</v>
      </c>
      <c r="BL223" s="18" t="s">
        <v>161</v>
      </c>
      <c r="BM223" s="225" t="s">
        <v>845</v>
      </c>
    </row>
    <row r="224" s="2" customFormat="1">
      <c r="A224" s="39"/>
      <c r="B224" s="40"/>
      <c r="C224" s="41"/>
      <c r="D224" s="227" t="s">
        <v>163</v>
      </c>
      <c r="E224" s="41"/>
      <c r="F224" s="228" t="s">
        <v>298</v>
      </c>
      <c r="G224" s="41"/>
      <c r="H224" s="41"/>
      <c r="I224" s="229"/>
      <c r="J224" s="41"/>
      <c r="K224" s="41"/>
      <c r="L224" s="45"/>
      <c r="M224" s="230"/>
      <c r="N224" s="231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163</v>
      </c>
      <c r="AU224" s="18" t="s">
        <v>81</v>
      </c>
    </row>
    <row r="225" s="2" customFormat="1">
      <c r="A225" s="39"/>
      <c r="B225" s="40"/>
      <c r="C225" s="41"/>
      <c r="D225" s="232" t="s">
        <v>165</v>
      </c>
      <c r="E225" s="41"/>
      <c r="F225" s="233" t="s">
        <v>299</v>
      </c>
      <c r="G225" s="41"/>
      <c r="H225" s="41"/>
      <c r="I225" s="229"/>
      <c r="J225" s="41"/>
      <c r="K225" s="41"/>
      <c r="L225" s="45"/>
      <c r="M225" s="230"/>
      <c r="N225" s="231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165</v>
      </c>
      <c r="AU225" s="18" t="s">
        <v>81</v>
      </c>
    </row>
    <row r="226" s="2" customFormat="1" ht="24.15" customHeight="1">
      <c r="A226" s="39"/>
      <c r="B226" s="40"/>
      <c r="C226" s="214" t="s">
        <v>300</v>
      </c>
      <c r="D226" s="214" t="s">
        <v>156</v>
      </c>
      <c r="E226" s="215" t="s">
        <v>301</v>
      </c>
      <c r="F226" s="216" t="s">
        <v>302</v>
      </c>
      <c r="G226" s="217" t="s">
        <v>296</v>
      </c>
      <c r="H226" s="218">
        <v>4.6070000000000002</v>
      </c>
      <c r="I226" s="219"/>
      <c r="J226" s="220">
        <f>ROUND(I226*H226,2)</f>
        <v>0</v>
      </c>
      <c r="K226" s="216" t="s">
        <v>160</v>
      </c>
      <c r="L226" s="45"/>
      <c r="M226" s="221" t="s">
        <v>19</v>
      </c>
      <c r="N226" s="222" t="s">
        <v>43</v>
      </c>
      <c r="O226" s="85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5" t="s">
        <v>161</v>
      </c>
      <c r="AT226" s="225" t="s">
        <v>156</v>
      </c>
      <c r="AU226" s="225" t="s">
        <v>81</v>
      </c>
      <c r="AY226" s="18" t="s">
        <v>153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8" t="s">
        <v>79</v>
      </c>
      <c r="BK226" s="226">
        <f>ROUND(I226*H226,2)</f>
        <v>0</v>
      </c>
      <c r="BL226" s="18" t="s">
        <v>161</v>
      </c>
      <c r="BM226" s="225" t="s">
        <v>846</v>
      </c>
    </row>
    <row r="227" s="2" customFormat="1">
      <c r="A227" s="39"/>
      <c r="B227" s="40"/>
      <c r="C227" s="41"/>
      <c r="D227" s="227" t="s">
        <v>163</v>
      </c>
      <c r="E227" s="41"/>
      <c r="F227" s="228" t="s">
        <v>304</v>
      </c>
      <c r="G227" s="41"/>
      <c r="H227" s="41"/>
      <c r="I227" s="229"/>
      <c r="J227" s="41"/>
      <c r="K227" s="41"/>
      <c r="L227" s="45"/>
      <c r="M227" s="230"/>
      <c r="N227" s="231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163</v>
      </c>
      <c r="AU227" s="18" t="s">
        <v>81</v>
      </c>
    </row>
    <row r="228" s="2" customFormat="1">
      <c r="A228" s="39"/>
      <c r="B228" s="40"/>
      <c r="C228" s="41"/>
      <c r="D228" s="232" t="s">
        <v>165</v>
      </c>
      <c r="E228" s="41"/>
      <c r="F228" s="233" t="s">
        <v>305</v>
      </c>
      <c r="G228" s="41"/>
      <c r="H228" s="41"/>
      <c r="I228" s="229"/>
      <c r="J228" s="41"/>
      <c r="K228" s="41"/>
      <c r="L228" s="45"/>
      <c r="M228" s="230"/>
      <c r="N228" s="231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165</v>
      </c>
      <c r="AU228" s="18" t="s">
        <v>81</v>
      </c>
    </row>
    <row r="229" s="2" customFormat="1" ht="24.15" customHeight="1">
      <c r="A229" s="39"/>
      <c r="B229" s="40"/>
      <c r="C229" s="214" t="s">
        <v>306</v>
      </c>
      <c r="D229" s="214" t="s">
        <v>156</v>
      </c>
      <c r="E229" s="215" t="s">
        <v>307</v>
      </c>
      <c r="F229" s="216" t="s">
        <v>308</v>
      </c>
      <c r="G229" s="217" t="s">
        <v>296</v>
      </c>
      <c r="H229" s="218">
        <v>46.07</v>
      </c>
      <c r="I229" s="219"/>
      <c r="J229" s="220">
        <f>ROUND(I229*H229,2)</f>
        <v>0</v>
      </c>
      <c r="K229" s="216" t="s">
        <v>160</v>
      </c>
      <c r="L229" s="45"/>
      <c r="M229" s="221" t="s">
        <v>19</v>
      </c>
      <c r="N229" s="222" t="s">
        <v>43</v>
      </c>
      <c r="O229" s="85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5" t="s">
        <v>161</v>
      </c>
      <c r="AT229" s="225" t="s">
        <v>156</v>
      </c>
      <c r="AU229" s="225" t="s">
        <v>81</v>
      </c>
      <c r="AY229" s="18" t="s">
        <v>153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8" t="s">
        <v>79</v>
      </c>
      <c r="BK229" s="226">
        <f>ROUND(I229*H229,2)</f>
        <v>0</v>
      </c>
      <c r="BL229" s="18" t="s">
        <v>161</v>
      </c>
      <c r="BM229" s="225" t="s">
        <v>847</v>
      </c>
    </row>
    <row r="230" s="2" customFormat="1">
      <c r="A230" s="39"/>
      <c r="B230" s="40"/>
      <c r="C230" s="41"/>
      <c r="D230" s="227" t="s">
        <v>163</v>
      </c>
      <c r="E230" s="41"/>
      <c r="F230" s="228" t="s">
        <v>310</v>
      </c>
      <c r="G230" s="41"/>
      <c r="H230" s="41"/>
      <c r="I230" s="229"/>
      <c r="J230" s="41"/>
      <c r="K230" s="41"/>
      <c r="L230" s="45"/>
      <c r="M230" s="230"/>
      <c r="N230" s="231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163</v>
      </c>
      <c r="AU230" s="18" t="s">
        <v>81</v>
      </c>
    </row>
    <row r="231" s="2" customFormat="1">
      <c r="A231" s="39"/>
      <c r="B231" s="40"/>
      <c r="C231" s="41"/>
      <c r="D231" s="232" t="s">
        <v>165</v>
      </c>
      <c r="E231" s="41"/>
      <c r="F231" s="233" t="s">
        <v>311</v>
      </c>
      <c r="G231" s="41"/>
      <c r="H231" s="41"/>
      <c r="I231" s="229"/>
      <c r="J231" s="41"/>
      <c r="K231" s="41"/>
      <c r="L231" s="45"/>
      <c r="M231" s="230"/>
      <c r="N231" s="231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165</v>
      </c>
      <c r="AU231" s="18" t="s">
        <v>81</v>
      </c>
    </row>
    <row r="232" s="13" customFormat="1">
      <c r="A232" s="13"/>
      <c r="B232" s="234"/>
      <c r="C232" s="235"/>
      <c r="D232" s="227" t="s">
        <v>167</v>
      </c>
      <c r="E232" s="236" t="s">
        <v>19</v>
      </c>
      <c r="F232" s="237" t="s">
        <v>848</v>
      </c>
      <c r="G232" s="235"/>
      <c r="H232" s="238">
        <v>46.07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167</v>
      </c>
      <c r="AU232" s="244" t="s">
        <v>81</v>
      </c>
      <c r="AV232" s="13" t="s">
        <v>81</v>
      </c>
      <c r="AW232" s="13" t="s">
        <v>33</v>
      </c>
      <c r="AX232" s="13" t="s">
        <v>72</v>
      </c>
      <c r="AY232" s="244" t="s">
        <v>153</v>
      </c>
    </row>
    <row r="233" s="14" customFormat="1">
      <c r="A233" s="14"/>
      <c r="B233" s="245"/>
      <c r="C233" s="246"/>
      <c r="D233" s="227" t="s">
        <v>167</v>
      </c>
      <c r="E233" s="247" t="s">
        <v>19</v>
      </c>
      <c r="F233" s="248" t="s">
        <v>171</v>
      </c>
      <c r="G233" s="246"/>
      <c r="H233" s="249">
        <v>46.07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167</v>
      </c>
      <c r="AU233" s="255" t="s">
        <v>81</v>
      </c>
      <c r="AV233" s="14" t="s">
        <v>161</v>
      </c>
      <c r="AW233" s="14" t="s">
        <v>33</v>
      </c>
      <c r="AX233" s="14" t="s">
        <v>79</v>
      </c>
      <c r="AY233" s="255" t="s">
        <v>153</v>
      </c>
    </row>
    <row r="234" s="2" customFormat="1" ht="49.05" customHeight="1">
      <c r="A234" s="39"/>
      <c r="B234" s="40"/>
      <c r="C234" s="214" t="s">
        <v>313</v>
      </c>
      <c r="D234" s="214" t="s">
        <v>156</v>
      </c>
      <c r="E234" s="215" t="s">
        <v>314</v>
      </c>
      <c r="F234" s="216" t="s">
        <v>315</v>
      </c>
      <c r="G234" s="217" t="s">
        <v>296</v>
      </c>
      <c r="H234" s="218">
        <v>4.6070000000000002</v>
      </c>
      <c r="I234" s="219"/>
      <c r="J234" s="220">
        <f>ROUND(I234*H234,2)</f>
        <v>0</v>
      </c>
      <c r="K234" s="216" t="s">
        <v>160</v>
      </c>
      <c r="L234" s="45"/>
      <c r="M234" s="221" t="s">
        <v>19</v>
      </c>
      <c r="N234" s="222" t="s">
        <v>43</v>
      </c>
      <c r="O234" s="85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5" t="s">
        <v>161</v>
      </c>
      <c r="AT234" s="225" t="s">
        <v>156</v>
      </c>
      <c r="AU234" s="225" t="s">
        <v>81</v>
      </c>
      <c r="AY234" s="18" t="s">
        <v>153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8" t="s">
        <v>79</v>
      </c>
      <c r="BK234" s="226">
        <f>ROUND(I234*H234,2)</f>
        <v>0</v>
      </c>
      <c r="BL234" s="18" t="s">
        <v>161</v>
      </c>
      <c r="BM234" s="225" t="s">
        <v>849</v>
      </c>
    </row>
    <row r="235" s="2" customFormat="1">
      <c r="A235" s="39"/>
      <c r="B235" s="40"/>
      <c r="C235" s="41"/>
      <c r="D235" s="227" t="s">
        <v>163</v>
      </c>
      <c r="E235" s="41"/>
      <c r="F235" s="228" t="s">
        <v>317</v>
      </c>
      <c r="G235" s="41"/>
      <c r="H235" s="41"/>
      <c r="I235" s="229"/>
      <c r="J235" s="41"/>
      <c r="K235" s="41"/>
      <c r="L235" s="45"/>
      <c r="M235" s="230"/>
      <c r="N235" s="231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163</v>
      </c>
      <c r="AU235" s="18" t="s">
        <v>81</v>
      </c>
    </row>
    <row r="236" s="2" customFormat="1">
      <c r="A236" s="39"/>
      <c r="B236" s="40"/>
      <c r="C236" s="41"/>
      <c r="D236" s="232" t="s">
        <v>165</v>
      </c>
      <c r="E236" s="41"/>
      <c r="F236" s="233" t="s">
        <v>318</v>
      </c>
      <c r="G236" s="41"/>
      <c r="H236" s="41"/>
      <c r="I236" s="229"/>
      <c r="J236" s="41"/>
      <c r="K236" s="41"/>
      <c r="L236" s="45"/>
      <c r="M236" s="230"/>
      <c r="N236" s="231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165</v>
      </c>
      <c r="AU236" s="18" t="s">
        <v>81</v>
      </c>
    </row>
    <row r="237" s="2" customFormat="1" ht="16.5" customHeight="1">
      <c r="A237" s="39"/>
      <c r="B237" s="40"/>
      <c r="C237" s="214" t="s">
        <v>319</v>
      </c>
      <c r="D237" s="214" t="s">
        <v>156</v>
      </c>
      <c r="E237" s="215" t="s">
        <v>320</v>
      </c>
      <c r="F237" s="216" t="s">
        <v>321</v>
      </c>
      <c r="G237" s="217" t="s">
        <v>322</v>
      </c>
      <c r="H237" s="218">
        <v>1</v>
      </c>
      <c r="I237" s="219"/>
      <c r="J237" s="220">
        <f>ROUND(I237*H237,2)</f>
        <v>0</v>
      </c>
      <c r="K237" s="216" t="s">
        <v>257</v>
      </c>
      <c r="L237" s="45"/>
      <c r="M237" s="221" t="s">
        <v>19</v>
      </c>
      <c r="N237" s="222" t="s">
        <v>43</v>
      </c>
      <c r="O237" s="85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5" t="s">
        <v>161</v>
      </c>
      <c r="AT237" s="225" t="s">
        <v>156</v>
      </c>
      <c r="AU237" s="225" t="s">
        <v>81</v>
      </c>
      <c r="AY237" s="18" t="s">
        <v>153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8" t="s">
        <v>79</v>
      </c>
      <c r="BK237" s="226">
        <f>ROUND(I237*H237,2)</f>
        <v>0</v>
      </c>
      <c r="BL237" s="18" t="s">
        <v>161</v>
      </c>
      <c r="BM237" s="225" t="s">
        <v>850</v>
      </c>
    </row>
    <row r="238" s="2" customFormat="1">
      <c r="A238" s="39"/>
      <c r="B238" s="40"/>
      <c r="C238" s="41"/>
      <c r="D238" s="227" t="s">
        <v>163</v>
      </c>
      <c r="E238" s="41"/>
      <c r="F238" s="228" t="s">
        <v>321</v>
      </c>
      <c r="G238" s="41"/>
      <c r="H238" s="41"/>
      <c r="I238" s="229"/>
      <c r="J238" s="41"/>
      <c r="K238" s="41"/>
      <c r="L238" s="45"/>
      <c r="M238" s="230"/>
      <c r="N238" s="231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163</v>
      </c>
      <c r="AU238" s="18" t="s">
        <v>81</v>
      </c>
    </row>
    <row r="239" s="12" customFormat="1" ht="22.8" customHeight="1">
      <c r="A239" s="12"/>
      <c r="B239" s="198"/>
      <c r="C239" s="199"/>
      <c r="D239" s="200" t="s">
        <v>71</v>
      </c>
      <c r="E239" s="212" t="s">
        <v>324</v>
      </c>
      <c r="F239" s="212" t="s">
        <v>325</v>
      </c>
      <c r="G239" s="199"/>
      <c r="H239" s="199"/>
      <c r="I239" s="202"/>
      <c r="J239" s="213">
        <f>BK239</f>
        <v>0</v>
      </c>
      <c r="K239" s="199"/>
      <c r="L239" s="204"/>
      <c r="M239" s="205"/>
      <c r="N239" s="206"/>
      <c r="O239" s="206"/>
      <c r="P239" s="207">
        <f>SUM(P240:P242)</f>
        <v>0</v>
      </c>
      <c r="Q239" s="206"/>
      <c r="R239" s="207">
        <f>SUM(R240:R242)</f>
        <v>0</v>
      </c>
      <c r="S239" s="206"/>
      <c r="T239" s="208">
        <f>SUM(T240:T242)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9" t="s">
        <v>79</v>
      </c>
      <c r="AT239" s="210" t="s">
        <v>71</v>
      </c>
      <c r="AU239" s="210" t="s">
        <v>79</v>
      </c>
      <c r="AY239" s="209" t="s">
        <v>153</v>
      </c>
      <c r="BK239" s="211">
        <f>SUM(BK240:BK242)</f>
        <v>0</v>
      </c>
    </row>
    <row r="240" s="2" customFormat="1" ht="21.75" customHeight="1">
      <c r="A240" s="39"/>
      <c r="B240" s="40"/>
      <c r="C240" s="214" t="s">
        <v>326</v>
      </c>
      <c r="D240" s="214" t="s">
        <v>156</v>
      </c>
      <c r="E240" s="215" t="s">
        <v>327</v>
      </c>
      <c r="F240" s="216" t="s">
        <v>328</v>
      </c>
      <c r="G240" s="217" t="s">
        <v>296</v>
      </c>
      <c r="H240" s="218">
        <v>5.0609999999999999</v>
      </c>
      <c r="I240" s="219"/>
      <c r="J240" s="220">
        <f>ROUND(I240*H240,2)</f>
        <v>0</v>
      </c>
      <c r="K240" s="216" t="s">
        <v>160</v>
      </c>
      <c r="L240" s="45"/>
      <c r="M240" s="221" t="s">
        <v>19</v>
      </c>
      <c r="N240" s="222" t="s">
        <v>43</v>
      </c>
      <c r="O240" s="85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5" t="s">
        <v>161</v>
      </c>
      <c r="AT240" s="225" t="s">
        <v>156</v>
      </c>
      <c r="AU240" s="225" t="s">
        <v>81</v>
      </c>
      <c r="AY240" s="18" t="s">
        <v>153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8" t="s">
        <v>79</v>
      </c>
      <c r="BK240" s="226">
        <f>ROUND(I240*H240,2)</f>
        <v>0</v>
      </c>
      <c r="BL240" s="18" t="s">
        <v>161</v>
      </c>
      <c r="BM240" s="225" t="s">
        <v>851</v>
      </c>
    </row>
    <row r="241" s="2" customFormat="1">
      <c r="A241" s="39"/>
      <c r="B241" s="40"/>
      <c r="C241" s="41"/>
      <c r="D241" s="227" t="s">
        <v>163</v>
      </c>
      <c r="E241" s="41"/>
      <c r="F241" s="228" t="s">
        <v>330</v>
      </c>
      <c r="G241" s="41"/>
      <c r="H241" s="41"/>
      <c r="I241" s="229"/>
      <c r="J241" s="41"/>
      <c r="K241" s="41"/>
      <c r="L241" s="45"/>
      <c r="M241" s="230"/>
      <c r="N241" s="231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163</v>
      </c>
      <c r="AU241" s="18" t="s">
        <v>81</v>
      </c>
    </row>
    <row r="242" s="2" customFormat="1">
      <c r="A242" s="39"/>
      <c r="B242" s="40"/>
      <c r="C242" s="41"/>
      <c r="D242" s="232" t="s">
        <v>165</v>
      </c>
      <c r="E242" s="41"/>
      <c r="F242" s="233" t="s">
        <v>331</v>
      </c>
      <c r="G242" s="41"/>
      <c r="H242" s="41"/>
      <c r="I242" s="229"/>
      <c r="J242" s="41"/>
      <c r="K242" s="41"/>
      <c r="L242" s="45"/>
      <c r="M242" s="230"/>
      <c r="N242" s="231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165</v>
      </c>
      <c r="AU242" s="18" t="s">
        <v>81</v>
      </c>
    </row>
    <row r="243" s="12" customFormat="1" ht="25.92" customHeight="1">
      <c r="A243" s="12"/>
      <c r="B243" s="198"/>
      <c r="C243" s="199"/>
      <c r="D243" s="200" t="s">
        <v>71</v>
      </c>
      <c r="E243" s="201" t="s">
        <v>332</v>
      </c>
      <c r="F243" s="201" t="s">
        <v>333</v>
      </c>
      <c r="G243" s="199"/>
      <c r="H243" s="199"/>
      <c r="I243" s="202"/>
      <c r="J243" s="203">
        <f>BK243</f>
        <v>0</v>
      </c>
      <c r="K243" s="199"/>
      <c r="L243" s="204"/>
      <c r="M243" s="205"/>
      <c r="N243" s="206"/>
      <c r="O243" s="206"/>
      <c r="P243" s="207">
        <f>P244+P254+P279+P308+P318+P353+P373+P386+P445+P480+P505</f>
        <v>0</v>
      </c>
      <c r="Q243" s="206"/>
      <c r="R243" s="207">
        <f>R244+R254+R279+R308+R318+R353+R373+R386+R445+R480+R505</f>
        <v>1.1332161699999999</v>
      </c>
      <c r="S243" s="206"/>
      <c r="T243" s="208">
        <f>T244+T254+T279+T308+T318+T353+T373+T386+T445+T480+T505</f>
        <v>0.51040200000000002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9" t="s">
        <v>81</v>
      </c>
      <c r="AT243" s="210" t="s">
        <v>71</v>
      </c>
      <c r="AU243" s="210" t="s">
        <v>72</v>
      </c>
      <c r="AY243" s="209" t="s">
        <v>153</v>
      </c>
      <c r="BK243" s="211">
        <f>BK244+BK254+BK279+BK308+BK318+BK353+BK373+BK386+BK445+BK480+BK505</f>
        <v>0</v>
      </c>
    </row>
    <row r="244" s="12" customFormat="1" ht="22.8" customHeight="1">
      <c r="A244" s="12"/>
      <c r="B244" s="198"/>
      <c r="C244" s="199"/>
      <c r="D244" s="200" t="s">
        <v>71</v>
      </c>
      <c r="E244" s="212" t="s">
        <v>334</v>
      </c>
      <c r="F244" s="212" t="s">
        <v>335</v>
      </c>
      <c r="G244" s="199"/>
      <c r="H244" s="199"/>
      <c r="I244" s="202"/>
      <c r="J244" s="213">
        <f>BK244</f>
        <v>0</v>
      </c>
      <c r="K244" s="199"/>
      <c r="L244" s="204"/>
      <c r="M244" s="205"/>
      <c r="N244" s="206"/>
      <c r="O244" s="206"/>
      <c r="P244" s="207">
        <f>SUM(P245:P253)</f>
        <v>0</v>
      </c>
      <c r="Q244" s="206"/>
      <c r="R244" s="207">
        <f>SUM(R245:R253)</f>
        <v>0</v>
      </c>
      <c r="S244" s="206"/>
      <c r="T244" s="208">
        <f>SUM(T245:T253)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9" t="s">
        <v>81</v>
      </c>
      <c r="AT244" s="210" t="s">
        <v>71</v>
      </c>
      <c r="AU244" s="210" t="s">
        <v>79</v>
      </c>
      <c r="AY244" s="209" t="s">
        <v>153</v>
      </c>
      <c r="BK244" s="211">
        <f>SUM(BK245:BK253)</f>
        <v>0</v>
      </c>
    </row>
    <row r="245" s="2" customFormat="1" ht="16.5" customHeight="1">
      <c r="A245" s="39"/>
      <c r="B245" s="40"/>
      <c r="C245" s="214" t="s">
        <v>336</v>
      </c>
      <c r="D245" s="214" t="s">
        <v>156</v>
      </c>
      <c r="E245" s="215" t="s">
        <v>337</v>
      </c>
      <c r="F245" s="216" t="s">
        <v>338</v>
      </c>
      <c r="G245" s="217" t="s">
        <v>339</v>
      </c>
      <c r="H245" s="218">
        <v>1</v>
      </c>
      <c r="I245" s="219"/>
      <c r="J245" s="220">
        <f>ROUND(I245*H245,2)</f>
        <v>0</v>
      </c>
      <c r="K245" s="216" t="s">
        <v>160</v>
      </c>
      <c r="L245" s="45"/>
      <c r="M245" s="221" t="s">
        <v>19</v>
      </c>
      <c r="N245" s="222" t="s">
        <v>43</v>
      </c>
      <c r="O245" s="85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5" t="s">
        <v>262</v>
      </c>
      <c r="AT245" s="225" t="s">
        <v>156</v>
      </c>
      <c r="AU245" s="225" t="s">
        <v>81</v>
      </c>
      <c r="AY245" s="18" t="s">
        <v>153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8" t="s">
        <v>79</v>
      </c>
      <c r="BK245" s="226">
        <f>ROUND(I245*H245,2)</f>
        <v>0</v>
      </c>
      <c r="BL245" s="18" t="s">
        <v>262</v>
      </c>
      <c r="BM245" s="225" t="s">
        <v>852</v>
      </c>
    </row>
    <row r="246" s="2" customFormat="1">
      <c r="A246" s="39"/>
      <c r="B246" s="40"/>
      <c r="C246" s="41"/>
      <c r="D246" s="227" t="s">
        <v>163</v>
      </c>
      <c r="E246" s="41"/>
      <c r="F246" s="228" t="s">
        <v>341</v>
      </c>
      <c r="G246" s="41"/>
      <c r="H246" s="41"/>
      <c r="I246" s="229"/>
      <c r="J246" s="41"/>
      <c r="K246" s="41"/>
      <c r="L246" s="45"/>
      <c r="M246" s="230"/>
      <c r="N246" s="231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163</v>
      </c>
      <c r="AU246" s="18" t="s">
        <v>81</v>
      </c>
    </row>
    <row r="247" s="2" customFormat="1">
      <c r="A247" s="39"/>
      <c r="B247" s="40"/>
      <c r="C247" s="41"/>
      <c r="D247" s="232" t="s">
        <v>165</v>
      </c>
      <c r="E247" s="41"/>
      <c r="F247" s="233" t="s">
        <v>342</v>
      </c>
      <c r="G247" s="41"/>
      <c r="H247" s="41"/>
      <c r="I247" s="229"/>
      <c r="J247" s="41"/>
      <c r="K247" s="41"/>
      <c r="L247" s="45"/>
      <c r="M247" s="230"/>
      <c r="N247" s="231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165</v>
      </c>
      <c r="AU247" s="18" t="s">
        <v>81</v>
      </c>
    </row>
    <row r="248" s="2" customFormat="1" ht="21.75" customHeight="1">
      <c r="A248" s="39"/>
      <c r="B248" s="40"/>
      <c r="C248" s="214" t="s">
        <v>343</v>
      </c>
      <c r="D248" s="214" t="s">
        <v>156</v>
      </c>
      <c r="E248" s="215" t="s">
        <v>344</v>
      </c>
      <c r="F248" s="216" t="s">
        <v>345</v>
      </c>
      <c r="G248" s="217" t="s">
        <v>246</v>
      </c>
      <c r="H248" s="218">
        <v>1</v>
      </c>
      <c r="I248" s="219"/>
      <c r="J248" s="220">
        <f>ROUND(I248*H248,2)</f>
        <v>0</v>
      </c>
      <c r="K248" s="216" t="s">
        <v>160</v>
      </c>
      <c r="L248" s="45"/>
      <c r="M248" s="221" t="s">
        <v>19</v>
      </c>
      <c r="N248" s="222" t="s">
        <v>43</v>
      </c>
      <c r="O248" s="85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5" t="s">
        <v>262</v>
      </c>
      <c r="AT248" s="225" t="s">
        <v>156</v>
      </c>
      <c r="AU248" s="225" t="s">
        <v>81</v>
      </c>
      <c r="AY248" s="18" t="s">
        <v>153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8" t="s">
        <v>79</v>
      </c>
      <c r="BK248" s="226">
        <f>ROUND(I248*H248,2)</f>
        <v>0</v>
      </c>
      <c r="BL248" s="18" t="s">
        <v>262</v>
      </c>
      <c r="BM248" s="225" t="s">
        <v>853</v>
      </c>
    </row>
    <row r="249" s="2" customFormat="1">
      <c r="A249" s="39"/>
      <c r="B249" s="40"/>
      <c r="C249" s="41"/>
      <c r="D249" s="227" t="s">
        <v>163</v>
      </c>
      <c r="E249" s="41"/>
      <c r="F249" s="228" t="s">
        <v>347</v>
      </c>
      <c r="G249" s="41"/>
      <c r="H249" s="41"/>
      <c r="I249" s="229"/>
      <c r="J249" s="41"/>
      <c r="K249" s="41"/>
      <c r="L249" s="45"/>
      <c r="M249" s="230"/>
      <c r="N249" s="231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163</v>
      </c>
      <c r="AU249" s="18" t="s">
        <v>81</v>
      </c>
    </row>
    <row r="250" s="2" customFormat="1">
      <c r="A250" s="39"/>
      <c r="B250" s="40"/>
      <c r="C250" s="41"/>
      <c r="D250" s="232" t="s">
        <v>165</v>
      </c>
      <c r="E250" s="41"/>
      <c r="F250" s="233" t="s">
        <v>348</v>
      </c>
      <c r="G250" s="41"/>
      <c r="H250" s="41"/>
      <c r="I250" s="229"/>
      <c r="J250" s="41"/>
      <c r="K250" s="41"/>
      <c r="L250" s="45"/>
      <c r="M250" s="230"/>
      <c r="N250" s="231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165</v>
      </c>
      <c r="AU250" s="18" t="s">
        <v>81</v>
      </c>
    </row>
    <row r="251" s="2" customFormat="1" ht="24.15" customHeight="1">
      <c r="A251" s="39"/>
      <c r="B251" s="40"/>
      <c r="C251" s="214" t="s">
        <v>349</v>
      </c>
      <c r="D251" s="214" t="s">
        <v>156</v>
      </c>
      <c r="E251" s="215" t="s">
        <v>350</v>
      </c>
      <c r="F251" s="216" t="s">
        <v>351</v>
      </c>
      <c r="G251" s="217" t="s">
        <v>296</v>
      </c>
      <c r="H251" s="218">
        <v>0.001</v>
      </c>
      <c r="I251" s="219"/>
      <c r="J251" s="220">
        <f>ROUND(I251*H251,2)</f>
        <v>0</v>
      </c>
      <c r="K251" s="216" t="s">
        <v>160</v>
      </c>
      <c r="L251" s="45"/>
      <c r="M251" s="221" t="s">
        <v>19</v>
      </c>
      <c r="N251" s="222" t="s">
        <v>43</v>
      </c>
      <c r="O251" s="85"/>
      <c r="P251" s="223">
        <f>O251*H251</f>
        <v>0</v>
      </c>
      <c r="Q251" s="223">
        <v>0</v>
      </c>
      <c r="R251" s="223">
        <f>Q251*H251</f>
        <v>0</v>
      </c>
      <c r="S251" s="223">
        <v>0</v>
      </c>
      <c r="T251" s="22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5" t="s">
        <v>262</v>
      </c>
      <c r="AT251" s="225" t="s">
        <v>156</v>
      </c>
      <c r="AU251" s="225" t="s">
        <v>81</v>
      </c>
      <c r="AY251" s="18" t="s">
        <v>153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8" t="s">
        <v>79</v>
      </c>
      <c r="BK251" s="226">
        <f>ROUND(I251*H251,2)</f>
        <v>0</v>
      </c>
      <c r="BL251" s="18" t="s">
        <v>262</v>
      </c>
      <c r="BM251" s="225" t="s">
        <v>854</v>
      </c>
    </row>
    <row r="252" s="2" customFormat="1">
      <c r="A252" s="39"/>
      <c r="B252" s="40"/>
      <c r="C252" s="41"/>
      <c r="D252" s="227" t="s">
        <v>163</v>
      </c>
      <c r="E252" s="41"/>
      <c r="F252" s="228" t="s">
        <v>353</v>
      </c>
      <c r="G252" s="41"/>
      <c r="H252" s="41"/>
      <c r="I252" s="229"/>
      <c r="J252" s="41"/>
      <c r="K252" s="41"/>
      <c r="L252" s="45"/>
      <c r="M252" s="230"/>
      <c r="N252" s="231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163</v>
      </c>
      <c r="AU252" s="18" t="s">
        <v>81</v>
      </c>
    </row>
    <row r="253" s="2" customFormat="1">
      <c r="A253" s="39"/>
      <c r="B253" s="40"/>
      <c r="C253" s="41"/>
      <c r="D253" s="232" t="s">
        <v>165</v>
      </c>
      <c r="E253" s="41"/>
      <c r="F253" s="233" t="s">
        <v>354</v>
      </c>
      <c r="G253" s="41"/>
      <c r="H253" s="41"/>
      <c r="I253" s="229"/>
      <c r="J253" s="41"/>
      <c r="K253" s="41"/>
      <c r="L253" s="45"/>
      <c r="M253" s="230"/>
      <c r="N253" s="231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165</v>
      </c>
      <c r="AU253" s="18" t="s">
        <v>81</v>
      </c>
    </row>
    <row r="254" s="12" customFormat="1" ht="22.8" customHeight="1">
      <c r="A254" s="12"/>
      <c r="B254" s="198"/>
      <c r="C254" s="199"/>
      <c r="D254" s="200" t="s">
        <v>71</v>
      </c>
      <c r="E254" s="212" t="s">
        <v>355</v>
      </c>
      <c r="F254" s="212" t="s">
        <v>356</v>
      </c>
      <c r="G254" s="199"/>
      <c r="H254" s="199"/>
      <c r="I254" s="202"/>
      <c r="J254" s="213">
        <f>BK254</f>
        <v>0</v>
      </c>
      <c r="K254" s="199"/>
      <c r="L254" s="204"/>
      <c r="M254" s="205"/>
      <c r="N254" s="206"/>
      <c r="O254" s="206"/>
      <c r="P254" s="207">
        <f>SUM(P255:P278)</f>
        <v>0</v>
      </c>
      <c r="Q254" s="206"/>
      <c r="R254" s="207">
        <f>SUM(R255:R278)</f>
        <v>0.00089920000000000006</v>
      </c>
      <c r="S254" s="206"/>
      <c r="T254" s="208">
        <f>SUM(T255:T278)</f>
        <v>0.00051999999999999995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9" t="s">
        <v>81</v>
      </c>
      <c r="AT254" s="210" t="s">
        <v>71</v>
      </c>
      <c r="AU254" s="210" t="s">
        <v>79</v>
      </c>
      <c r="AY254" s="209" t="s">
        <v>153</v>
      </c>
      <c r="BK254" s="211">
        <f>SUM(BK255:BK278)</f>
        <v>0</v>
      </c>
    </row>
    <row r="255" s="2" customFormat="1" ht="24.15" customHeight="1">
      <c r="A255" s="39"/>
      <c r="B255" s="40"/>
      <c r="C255" s="214" t="s">
        <v>357</v>
      </c>
      <c r="D255" s="214" t="s">
        <v>156</v>
      </c>
      <c r="E255" s="215" t="s">
        <v>382</v>
      </c>
      <c r="F255" s="216" t="s">
        <v>383</v>
      </c>
      <c r="G255" s="217" t="s">
        <v>339</v>
      </c>
      <c r="H255" s="218">
        <v>1</v>
      </c>
      <c r="I255" s="219"/>
      <c r="J255" s="220">
        <f>ROUND(I255*H255,2)</f>
        <v>0</v>
      </c>
      <c r="K255" s="216" t="s">
        <v>160</v>
      </c>
      <c r="L255" s="45"/>
      <c r="M255" s="221" t="s">
        <v>19</v>
      </c>
      <c r="N255" s="222" t="s">
        <v>43</v>
      </c>
      <c r="O255" s="85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5" t="s">
        <v>262</v>
      </c>
      <c r="AT255" s="225" t="s">
        <v>156</v>
      </c>
      <c r="AU255" s="225" t="s">
        <v>81</v>
      </c>
      <c r="AY255" s="18" t="s">
        <v>153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8" t="s">
        <v>79</v>
      </c>
      <c r="BK255" s="226">
        <f>ROUND(I255*H255,2)</f>
        <v>0</v>
      </c>
      <c r="BL255" s="18" t="s">
        <v>262</v>
      </c>
      <c r="BM255" s="225" t="s">
        <v>855</v>
      </c>
    </row>
    <row r="256" s="2" customFormat="1">
      <c r="A256" s="39"/>
      <c r="B256" s="40"/>
      <c r="C256" s="41"/>
      <c r="D256" s="227" t="s">
        <v>163</v>
      </c>
      <c r="E256" s="41"/>
      <c r="F256" s="228" t="s">
        <v>385</v>
      </c>
      <c r="G256" s="41"/>
      <c r="H256" s="41"/>
      <c r="I256" s="229"/>
      <c r="J256" s="41"/>
      <c r="K256" s="41"/>
      <c r="L256" s="45"/>
      <c r="M256" s="230"/>
      <c r="N256" s="231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163</v>
      </c>
      <c r="AU256" s="18" t="s">
        <v>81</v>
      </c>
    </row>
    <row r="257" s="2" customFormat="1">
      <c r="A257" s="39"/>
      <c r="B257" s="40"/>
      <c r="C257" s="41"/>
      <c r="D257" s="232" t="s">
        <v>165</v>
      </c>
      <c r="E257" s="41"/>
      <c r="F257" s="233" t="s">
        <v>386</v>
      </c>
      <c r="G257" s="41"/>
      <c r="H257" s="41"/>
      <c r="I257" s="229"/>
      <c r="J257" s="41"/>
      <c r="K257" s="41"/>
      <c r="L257" s="45"/>
      <c r="M257" s="230"/>
      <c r="N257" s="231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165</v>
      </c>
      <c r="AU257" s="18" t="s">
        <v>81</v>
      </c>
    </row>
    <row r="258" s="2" customFormat="1" ht="24.15" customHeight="1">
      <c r="A258" s="39"/>
      <c r="B258" s="40"/>
      <c r="C258" s="214" t="s">
        <v>363</v>
      </c>
      <c r="D258" s="214" t="s">
        <v>156</v>
      </c>
      <c r="E258" s="215" t="s">
        <v>358</v>
      </c>
      <c r="F258" s="216" t="s">
        <v>359</v>
      </c>
      <c r="G258" s="217" t="s">
        <v>339</v>
      </c>
      <c r="H258" s="218">
        <v>1</v>
      </c>
      <c r="I258" s="219"/>
      <c r="J258" s="220">
        <f>ROUND(I258*H258,2)</f>
        <v>0</v>
      </c>
      <c r="K258" s="216" t="s">
        <v>160</v>
      </c>
      <c r="L258" s="45"/>
      <c r="M258" s="221" t="s">
        <v>19</v>
      </c>
      <c r="N258" s="222" t="s">
        <v>43</v>
      </c>
      <c r="O258" s="85"/>
      <c r="P258" s="223">
        <f>O258*H258</f>
        <v>0</v>
      </c>
      <c r="Q258" s="223">
        <v>3.0000000000000001E-05</v>
      </c>
      <c r="R258" s="223">
        <f>Q258*H258</f>
        <v>3.0000000000000001E-05</v>
      </c>
      <c r="S258" s="223">
        <v>0.00051999999999999995</v>
      </c>
      <c r="T258" s="224">
        <f>S258*H258</f>
        <v>0.00051999999999999995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5" t="s">
        <v>262</v>
      </c>
      <c r="AT258" s="225" t="s">
        <v>156</v>
      </c>
      <c r="AU258" s="225" t="s">
        <v>81</v>
      </c>
      <c r="AY258" s="18" t="s">
        <v>153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8" t="s">
        <v>79</v>
      </c>
      <c r="BK258" s="226">
        <f>ROUND(I258*H258,2)</f>
        <v>0</v>
      </c>
      <c r="BL258" s="18" t="s">
        <v>262</v>
      </c>
      <c r="BM258" s="225" t="s">
        <v>856</v>
      </c>
    </row>
    <row r="259" s="2" customFormat="1">
      <c r="A259" s="39"/>
      <c r="B259" s="40"/>
      <c r="C259" s="41"/>
      <c r="D259" s="227" t="s">
        <v>163</v>
      </c>
      <c r="E259" s="41"/>
      <c r="F259" s="228" t="s">
        <v>361</v>
      </c>
      <c r="G259" s="41"/>
      <c r="H259" s="41"/>
      <c r="I259" s="229"/>
      <c r="J259" s="41"/>
      <c r="K259" s="41"/>
      <c r="L259" s="45"/>
      <c r="M259" s="230"/>
      <c r="N259" s="231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163</v>
      </c>
      <c r="AU259" s="18" t="s">
        <v>81</v>
      </c>
    </row>
    <row r="260" s="2" customFormat="1">
      <c r="A260" s="39"/>
      <c r="B260" s="40"/>
      <c r="C260" s="41"/>
      <c r="D260" s="232" t="s">
        <v>165</v>
      </c>
      <c r="E260" s="41"/>
      <c r="F260" s="233" t="s">
        <v>362</v>
      </c>
      <c r="G260" s="41"/>
      <c r="H260" s="41"/>
      <c r="I260" s="229"/>
      <c r="J260" s="41"/>
      <c r="K260" s="41"/>
      <c r="L260" s="45"/>
      <c r="M260" s="230"/>
      <c r="N260" s="231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165</v>
      </c>
      <c r="AU260" s="18" t="s">
        <v>81</v>
      </c>
    </row>
    <row r="261" s="2" customFormat="1" ht="24.15" customHeight="1">
      <c r="A261" s="39"/>
      <c r="B261" s="40"/>
      <c r="C261" s="214" t="s">
        <v>369</v>
      </c>
      <c r="D261" s="214" t="s">
        <v>156</v>
      </c>
      <c r="E261" s="215" t="s">
        <v>364</v>
      </c>
      <c r="F261" s="216" t="s">
        <v>365</v>
      </c>
      <c r="G261" s="217" t="s">
        <v>246</v>
      </c>
      <c r="H261" s="218">
        <v>2</v>
      </c>
      <c r="I261" s="219"/>
      <c r="J261" s="220">
        <f>ROUND(I261*H261,2)</f>
        <v>0</v>
      </c>
      <c r="K261" s="216" t="s">
        <v>160</v>
      </c>
      <c r="L261" s="45"/>
      <c r="M261" s="221" t="s">
        <v>19</v>
      </c>
      <c r="N261" s="222" t="s">
        <v>43</v>
      </c>
      <c r="O261" s="85"/>
      <c r="P261" s="223">
        <f>O261*H261</f>
        <v>0</v>
      </c>
      <c r="Q261" s="223">
        <v>2.0000000000000002E-05</v>
      </c>
      <c r="R261" s="223">
        <f>Q261*H261</f>
        <v>4.0000000000000003E-05</v>
      </c>
      <c r="S261" s="223">
        <v>0</v>
      </c>
      <c r="T261" s="224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5" t="s">
        <v>262</v>
      </c>
      <c r="AT261" s="225" t="s">
        <v>156</v>
      </c>
      <c r="AU261" s="225" t="s">
        <v>81</v>
      </c>
      <c r="AY261" s="18" t="s">
        <v>153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8" t="s">
        <v>79</v>
      </c>
      <c r="BK261" s="226">
        <f>ROUND(I261*H261,2)</f>
        <v>0</v>
      </c>
      <c r="BL261" s="18" t="s">
        <v>262</v>
      </c>
      <c r="BM261" s="225" t="s">
        <v>857</v>
      </c>
    </row>
    <row r="262" s="2" customFormat="1">
      <c r="A262" s="39"/>
      <c r="B262" s="40"/>
      <c r="C262" s="41"/>
      <c r="D262" s="227" t="s">
        <v>163</v>
      </c>
      <c r="E262" s="41"/>
      <c r="F262" s="228" t="s">
        <v>367</v>
      </c>
      <c r="G262" s="41"/>
      <c r="H262" s="41"/>
      <c r="I262" s="229"/>
      <c r="J262" s="41"/>
      <c r="K262" s="41"/>
      <c r="L262" s="45"/>
      <c r="M262" s="230"/>
      <c r="N262" s="231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163</v>
      </c>
      <c r="AU262" s="18" t="s">
        <v>81</v>
      </c>
    </row>
    <row r="263" s="2" customFormat="1">
      <c r="A263" s="39"/>
      <c r="B263" s="40"/>
      <c r="C263" s="41"/>
      <c r="D263" s="232" t="s">
        <v>165</v>
      </c>
      <c r="E263" s="41"/>
      <c r="F263" s="233" t="s">
        <v>368</v>
      </c>
      <c r="G263" s="41"/>
      <c r="H263" s="41"/>
      <c r="I263" s="229"/>
      <c r="J263" s="41"/>
      <c r="K263" s="41"/>
      <c r="L263" s="45"/>
      <c r="M263" s="230"/>
      <c r="N263" s="231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165</v>
      </c>
      <c r="AU263" s="18" t="s">
        <v>81</v>
      </c>
    </row>
    <row r="264" s="2" customFormat="1" ht="16.5" customHeight="1">
      <c r="A264" s="39"/>
      <c r="B264" s="40"/>
      <c r="C264" s="257" t="s">
        <v>375</v>
      </c>
      <c r="D264" s="257" t="s">
        <v>370</v>
      </c>
      <c r="E264" s="258" t="s">
        <v>371</v>
      </c>
      <c r="F264" s="259" t="s">
        <v>372</v>
      </c>
      <c r="G264" s="260" t="s">
        <v>246</v>
      </c>
      <c r="H264" s="261">
        <v>2.0600000000000001</v>
      </c>
      <c r="I264" s="262"/>
      <c r="J264" s="263">
        <f>ROUND(I264*H264,2)</f>
        <v>0</v>
      </c>
      <c r="K264" s="259" t="s">
        <v>160</v>
      </c>
      <c r="L264" s="264"/>
      <c r="M264" s="265" t="s">
        <v>19</v>
      </c>
      <c r="N264" s="266" t="s">
        <v>43</v>
      </c>
      <c r="O264" s="85"/>
      <c r="P264" s="223">
        <f>O264*H264</f>
        <v>0</v>
      </c>
      <c r="Q264" s="223">
        <v>0.00032000000000000003</v>
      </c>
      <c r="R264" s="223">
        <f>Q264*H264</f>
        <v>0.00065920000000000009</v>
      </c>
      <c r="S264" s="223">
        <v>0</v>
      </c>
      <c r="T264" s="224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5" t="s">
        <v>369</v>
      </c>
      <c r="AT264" s="225" t="s">
        <v>370</v>
      </c>
      <c r="AU264" s="225" t="s">
        <v>81</v>
      </c>
      <c r="AY264" s="18" t="s">
        <v>153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8" t="s">
        <v>79</v>
      </c>
      <c r="BK264" s="226">
        <f>ROUND(I264*H264,2)</f>
        <v>0</v>
      </c>
      <c r="BL264" s="18" t="s">
        <v>262</v>
      </c>
      <c r="BM264" s="225" t="s">
        <v>858</v>
      </c>
    </row>
    <row r="265" s="2" customFormat="1">
      <c r="A265" s="39"/>
      <c r="B265" s="40"/>
      <c r="C265" s="41"/>
      <c r="D265" s="227" t="s">
        <v>163</v>
      </c>
      <c r="E265" s="41"/>
      <c r="F265" s="228" t="s">
        <v>372</v>
      </c>
      <c r="G265" s="41"/>
      <c r="H265" s="41"/>
      <c r="I265" s="229"/>
      <c r="J265" s="41"/>
      <c r="K265" s="41"/>
      <c r="L265" s="45"/>
      <c r="M265" s="230"/>
      <c r="N265" s="231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163</v>
      </c>
      <c r="AU265" s="18" t="s">
        <v>81</v>
      </c>
    </row>
    <row r="266" s="13" customFormat="1">
      <c r="A266" s="13"/>
      <c r="B266" s="234"/>
      <c r="C266" s="235"/>
      <c r="D266" s="227" t="s">
        <v>167</v>
      </c>
      <c r="E266" s="236" t="s">
        <v>19</v>
      </c>
      <c r="F266" s="237" t="s">
        <v>374</v>
      </c>
      <c r="G266" s="235"/>
      <c r="H266" s="238">
        <v>2.0600000000000001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167</v>
      </c>
      <c r="AU266" s="244" t="s">
        <v>81</v>
      </c>
      <c r="AV266" s="13" t="s">
        <v>81</v>
      </c>
      <c r="AW266" s="13" t="s">
        <v>33</v>
      </c>
      <c r="AX266" s="13" t="s">
        <v>79</v>
      </c>
      <c r="AY266" s="244" t="s">
        <v>153</v>
      </c>
    </row>
    <row r="267" s="2" customFormat="1" ht="16.5" customHeight="1">
      <c r="A267" s="39"/>
      <c r="B267" s="40"/>
      <c r="C267" s="214" t="s">
        <v>381</v>
      </c>
      <c r="D267" s="214" t="s">
        <v>156</v>
      </c>
      <c r="E267" s="215" t="s">
        <v>376</v>
      </c>
      <c r="F267" s="216" t="s">
        <v>377</v>
      </c>
      <c r="G267" s="217" t="s">
        <v>339</v>
      </c>
      <c r="H267" s="218">
        <v>1</v>
      </c>
      <c r="I267" s="219"/>
      <c r="J267" s="220">
        <f>ROUND(I267*H267,2)</f>
        <v>0</v>
      </c>
      <c r="K267" s="216" t="s">
        <v>160</v>
      </c>
      <c r="L267" s="45"/>
      <c r="M267" s="221" t="s">
        <v>19</v>
      </c>
      <c r="N267" s="222" t="s">
        <v>43</v>
      </c>
      <c r="O267" s="85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5" t="s">
        <v>262</v>
      </c>
      <c r="AT267" s="225" t="s">
        <v>156</v>
      </c>
      <c r="AU267" s="225" t="s">
        <v>81</v>
      </c>
      <c r="AY267" s="18" t="s">
        <v>153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8" t="s">
        <v>79</v>
      </c>
      <c r="BK267" s="226">
        <f>ROUND(I267*H267,2)</f>
        <v>0</v>
      </c>
      <c r="BL267" s="18" t="s">
        <v>262</v>
      </c>
      <c r="BM267" s="225" t="s">
        <v>859</v>
      </c>
    </row>
    <row r="268" s="2" customFormat="1">
      <c r="A268" s="39"/>
      <c r="B268" s="40"/>
      <c r="C268" s="41"/>
      <c r="D268" s="227" t="s">
        <v>163</v>
      </c>
      <c r="E268" s="41"/>
      <c r="F268" s="228" t="s">
        <v>379</v>
      </c>
      <c r="G268" s="41"/>
      <c r="H268" s="41"/>
      <c r="I268" s="229"/>
      <c r="J268" s="41"/>
      <c r="K268" s="41"/>
      <c r="L268" s="45"/>
      <c r="M268" s="230"/>
      <c r="N268" s="231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163</v>
      </c>
      <c r="AU268" s="18" t="s">
        <v>81</v>
      </c>
    </row>
    <row r="269" s="2" customFormat="1">
      <c r="A269" s="39"/>
      <c r="B269" s="40"/>
      <c r="C269" s="41"/>
      <c r="D269" s="232" t="s">
        <v>165</v>
      </c>
      <c r="E269" s="41"/>
      <c r="F269" s="233" t="s">
        <v>380</v>
      </c>
      <c r="G269" s="41"/>
      <c r="H269" s="41"/>
      <c r="I269" s="229"/>
      <c r="J269" s="41"/>
      <c r="K269" s="41"/>
      <c r="L269" s="45"/>
      <c r="M269" s="230"/>
      <c r="N269" s="231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165</v>
      </c>
      <c r="AU269" s="18" t="s">
        <v>81</v>
      </c>
    </row>
    <row r="270" s="2" customFormat="1" ht="21.75" customHeight="1">
      <c r="A270" s="39"/>
      <c r="B270" s="40"/>
      <c r="C270" s="214" t="s">
        <v>387</v>
      </c>
      <c r="D270" s="214" t="s">
        <v>156</v>
      </c>
      <c r="E270" s="215" t="s">
        <v>388</v>
      </c>
      <c r="F270" s="216" t="s">
        <v>389</v>
      </c>
      <c r="G270" s="217" t="s">
        <v>339</v>
      </c>
      <c r="H270" s="218">
        <v>1</v>
      </c>
      <c r="I270" s="219"/>
      <c r="J270" s="220">
        <f>ROUND(I270*H270,2)</f>
        <v>0</v>
      </c>
      <c r="K270" s="216" t="s">
        <v>160</v>
      </c>
      <c r="L270" s="45"/>
      <c r="M270" s="221" t="s">
        <v>19</v>
      </c>
      <c r="N270" s="222" t="s">
        <v>43</v>
      </c>
      <c r="O270" s="85"/>
      <c r="P270" s="223">
        <f>O270*H270</f>
        <v>0</v>
      </c>
      <c r="Q270" s="223">
        <v>0.00012999999999999999</v>
      </c>
      <c r="R270" s="223">
        <f>Q270*H270</f>
        <v>0.00012999999999999999</v>
      </c>
      <c r="S270" s="223">
        <v>0</v>
      </c>
      <c r="T270" s="22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5" t="s">
        <v>262</v>
      </c>
      <c r="AT270" s="225" t="s">
        <v>156</v>
      </c>
      <c r="AU270" s="225" t="s">
        <v>81</v>
      </c>
      <c r="AY270" s="18" t="s">
        <v>153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8" t="s">
        <v>79</v>
      </c>
      <c r="BK270" s="226">
        <f>ROUND(I270*H270,2)</f>
        <v>0</v>
      </c>
      <c r="BL270" s="18" t="s">
        <v>262</v>
      </c>
      <c r="BM270" s="225" t="s">
        <v>860</v>
      </c>
    </row>
    <row r="271" s="2" customFormat="1">
      <c r="A271" s="39"/>
      <c r="B271" s="40"/>
      <c r="C271" s="41"/>
      <c r="D271" s="227" t="s">
        <v>163</v>
      </c>
      <c r="E271" s="41"/>
      <c r="F271" s="228" t="s">
        <v>391</v>
      </c>
      <c r="G271" s="41"/>
      <c r="H271" s="41"/>
      <c r="I271" s="229"/>
      <c r="J271" s="41"/>
      <c r="K271" s="41"/>
      <c r="L271" s="45"/>
      <c r="M271" s="230"/>
      <c r="N271" s="231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163</v>
      </c>
      <c r="AU271" s="18" t="s">
        <v>81</v>
      </c>
    </row>
    <row r="272" s="2" customFormat="1">
      <c r="A272" s="39"/>
      <c r="B272" s="40"/>
      <c r="C272" s="41"/>
      <c r="D272" s="232" t="s">
        <v>165</v>
      </c>
      <c r="E272" s="41"/>
      <c r="F272" s="233" t="s">
        <v>392</v>
      </c>
      <c r="G272" s="41"/>
      <c r="H272" s="41"/>
      <c r="I272" s="229"/>
      <c r="J272" s="41"/>
      <c r="K272" s="41"/>
      <c r="L272" s="45"/>
      <c r="M272" s="230"/>
      <c r="N272" s="231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165</v>
      </c>
      <c r="AU272" s="18" t="s">
        <v>81</v>
      </c>
    </row>
    <row r="273" s="2" customFormat="1" ht="24.15" customHeight="1">
      <c r="A273" s="39"/>
      <c r="B273" s="40"/>
      <c r="C273" s="214" t="s">
        <v>393</v>
      </c>
      <c r="D273" s="214" t="s">
        <v>156</v>
      </c>
      <c r="E273" s="215" t="s">
        <v>394</v>
      </c>
      <c r="F273" s="216" t="s">
        <v>395</v>
      </c>
      <c r="G273" s="217" t="s">
        <v>246</v>
      </c>
      <c r="H273" s="218">
        <v>2</v>
      </c>
      <c r="I273" s="219"/>
      <c r="J273" s="220">
        <f>ROUND(I273*H273,2)</f>
        <v>0</v>
      </c>
      <c r="K273" s="216" t="s">
        <v>160</v>
      </c>
      <c r="L273" s="45"/>
      <c r="M273" s="221" t="s">
        <v>19</v>
      </c>
      <c r="N273" s="222" t="s">
        <v>43</v>
      </c>
      <c r="O273" s="85"/>
      <c r="P273" s="223">
        <f>O273*H273</f>
        <v>0</v>
      </c>
      <c r="Q273" s="223">
        <v>2.0000000000000002E-05</v>
      </c>
      <c r="R273" s="223">
        <f>Q273*H273</f>
        <v>4.0000000000000003E-05</v>
      </c>
      <c r="S273" s="223">
        <v>0</v>
      </c>
      <c r="T273" s="22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5" t="s">
        <v>262</v>
      </c>
      <c r="AT273" s="225" t="s">
        <v>156</v>
      </c>
      <c r="AU273" s="225" t="s">
        <v>81</v>
      </c>
      <c r="AY273" s="18" t="s">
        <v>153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8" t="s">
        <v>79</v>
      </c>
      <c r="BK273" s="226">
        <f>ROUND(I273*H273,2)</f>
        <v>0</v>
      </c>
      <c r="BL273" s="18" t="s">
        <v>262</v>
      </c>
      <c r="BM273" s="225" t="s">
        <v>861</v>
      </c>
    </row>
    <row r="274" s="2" customFormat="1">
      <c r="A274" s="39"/>
      <c r="B274" s="40"/>
      <c r="C274" s="41"/>
      <c r="D274" s="227" t="s">
        <v>163</v>
      </c>
      <c r="E274" s="41"/>
      <c r="F274" s="228" t="s">
        <v>397</v>
      </c>
      <c r="G274" s="41"/>
      <c r="H274" s="41"/>
      <c r="I274" s="229"/>
      <c r="J274" s="41"/>
      <c r="K274" s="41"/>
      <c r="L274" s="45"/>
      <c r="M274" s="230"/>
      <c r="N274" s="231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163</v>
      </c>
      <c r="AU274" s="18" t="s">
        <v>81</v>
      </c>
    </row>
    <row r="275" s="2" customFormat="1">
      <c r="A275" s="39"/>
      <c r="B275" s="40"/>
      <c r="C275" s="41"/>
      <c r="D275" s="232" t="s">
        <v>165</v>
      </c>
      <c r="E275" s="41"/>
      <c r="F275" s="233" t="s">
        <v>398</v>
      </c>
      <c r="G275" s="41"/>
      <c r="H275" s="41"/>
      <c r="I275" s="229"/>
      <c r="J275" s="41"/>
      <c r="K275" s="41"/>
      <c r="L275" s="45"/>
      <c r="M275" s="230"/>
      <c r="N275" s="231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165</v>
      </c>
      <c r="AU275" s="18" t="s">
        <v>81</v>
      </c>
    </row>
    <row r="276" s="2" customFormat="1" ht="24.15" customHeight="1">
      <c r="A276" s="39"/>
      <c r="B276" s="40"/>
      <c r="C276" s="214" t="s">
        <v>399</v>
      </c>
      <c r="D276" s="214" t="s">
        <v>156</v>
      </c>
      <c r="E276" s="215" t="s">
        <v>400</v>
      </c>
      <c r="F276" s="216" t="s">
        <v>401</v>
      </c>
      <c r="G276" s="217" t="s">
        <v>296</v>
      </c>
      <c r="H276" s="218">
        <v>0.001</v>
      </c>
      <c r="I276" s="219"/>
      <c r="J276" s="220">
        <f>ROUND(I276*H276,2)</f>
        <v>0</v>
      </c>
      <c r="K276" s="216" t="s">
        <v>160</v>
      </c>
      <c r="L276" s="45"/>
      <c r="M276" s="221" t="s">
        <v>19</v>
      </c>
      <c r="N276" s="222" t="s">
        <v>43</v>
      </c>
      <c r="O276" s="85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5" t="s">
        <v>262</v>
      </c>
      <c r="AT276" s="225" t="s">
        <v>156</v>
      </c>
      <c r="AU276" s="225" t="s">
        <v>81</v>
      </c>
      <c r="AY276" s="18" t="s">
        <v>153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8" t="s">
        <v>79</v>
      </c>
      <c r="BK276" s="226">
        <f>ROUND(I276*H276,2)</f>
        <v>0</v>
      </c>
      <c r="BL276" s="18" t="s">
        <v>262</v>
      </c>
      <c r="BM276" s="225" t="s">
        <v>862</v>
      </c>
    </row>
    <row r="277" s="2" customFormat="1">
      <c r="A277" s="39"/>
      <c r="B277" s="40"/>
      <c r="C277" s="41"/>
      <c r="D277" s="227" t="s">
        <v>163</v>
      </c>
      <c r="E277" s="41"/>
      <c r="F277" s="228" t="s">
        <v>403</v>
      </c>
      <c r="G277" s="41"/>
      <c r="H277" s="41"/>
      <c r="I277" s="229"/>
      <c r="J277" s="41"/>
      <c r="K277" s="41"/>
      <c r="L277" s="45"/>
      <c r="M277" s="230"/>
      <c r="N277" s="231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163</v>
      </c>
      <c r="AU277" s="18" t="s">
        <v>81</v>
      </c>
    </row>
    <row r="278" s="2" customFormat="1">
      <c r="A278" s="39"/>
      <c r="B278" s="40"/>
      <c r="C278" s="41"/>
      <c r="D278" s="232" t="s">
        <v>165</v>
      </c>
      <c r="E278" s="41"/>
      <c r="F278" s="233" t="s">
        <v>404</v>
      </c>
      <c r="G278" s="41"/>
      <c r="H278" s="41"/>
      <c r="I278" s="229"/>
      <c r="J278" s="41"/>
      <c r="K278" s="41"/>
      <c r="L278" s="45"/>
      <c r="M278" s="230"/>
      <c r="N278" s="231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165</v>
      </c>
      <c r="AU278" s="18" t="s">
        <v>81</v>
      </c>
    </row>
    <row r="279" s="12" customFormat="1" ht="22.8" customHeight="1">
      <c r="A279" s="12"/>
      <c r="B279" s="198"/>
      <c r="C279" s="199"/>
      <c r="D279" s="200" t="s">
        <v>71</v>
      </c>
      <c r="E279" s="212" t="s">
        <v>405</v>
      </c>
      <c r="F279" s="212" t="s">
        <v>406</v>
      </c>
      <c r="G279" s="199"/>
      <c r="H279" s="199"/>
      <c r="I279" s="202"/>
      <c r="J279" s="213">
        <f>BK279</f>
        <v>0</v>
      </c>
      <c r="K279" s="199"/>
      <c r="L279" s="204"/>
      <c r="M279" s="205"/>
      <c r="N279" s="206"/>
      <c r="O279" s="206"/>
      <c r="P279" s="207">
        <f>SUM(P280:P307)</f>
        <v>0</v>
      </c>
      <c r="Q279" s="206"/>
      <c r="R279" s="207">
        <f>SUM(R280:R307)</f>
        <v>0.032250000000000001</v>
      </c>
      <c r="S279" s="206"/>
      <c r="T279" s="208">
        <f>SUM(T280:T307)</f>
        <v>0.02102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9" t="s">
        <v>81</v>
      </c>
      <c r="AT279" s="210" t="s">
        <v>71</v>
      </c>
      <c r="AU279" s="210" t="s">
        <v>79</v>
      </c>
      <c r="AY279" s="209" t="s">
        <v>153</v>
      </c>
      <c r="BK279" s="211">
        <f>SUM(BK280:BK307)</f>
        <v>0</v>
      </c>
    </row>
    <row r="280" s="2" customFormat="1" ht="16.5" customHeight="1">
      <c r="A280" s="39"/>
      <c r="B280" s="40"/>
      <c r="C280" s="214" t="s">
        <v>407</v>
      </c>
      <c r="D280" s="214" t="s">
        <v>156</v>
      </c>
      <c r="E280" s="215" t="s">
        <v>408</v>
      </c>
      <c r="F280" s="216" t="s">
        <v>409</v>
      </c>
      <c r="G280" s="217" t="s">
        <v>410</v>
      </c>
      <c r="H280" s="218">
        <v>1</v>
      </c>
      <c r="I280" s="219"/>
      <c r="J280" s="220">
        <f>ROUND(I280*H280,2)</f>
        <v>0</v>
      </c>
      <c r="K280" s="216" t="s">
        <v>160</v>
      </c>
      <c r="L280" s="45"/>
      <c r="M280" s="221" t="s">
        <v>19</v>
      </c>
      <c r="N280" s="222" t="s">
        <v>43</v>
      </c>
      <c r="O280" s="85"/>
      <c r="P280" s="223">
        <f>O280*H280</f>
        <v>0</v>
      </c>
      <c r="Q280" s="223">
        <v>0</v>
      </c>
      <c r="R280" s="223">
        <f>Q280*H280</f>
        <v>0</v>
      </c>
      <c r="S280" s="223">
        <v>0.019460000000000002</v>
      </c>
      <c r="T280" s="224">
        <f>S280*H280</f>
        <v>0.019460000000000002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5" t="s">
        <v>262</v>
      </c>
      <c r="AT280" s="225" t="s">
        <v>156</v>
      </c>
      <c r="AU280" s="225" t="s">
        <v>81</v>
      </c>
      <c r="AY280" s="18" t="s">
        <v>153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8" t="s">
        <v>79</v>
      </c>
      <c r="BK280" s="226">
        <f>ROUND(I280*H280,2)</f>
        <v>0</v>
      </c>
      <c r="BL280" s="18" t="s">
        <v>262</v>
      </c>
      <c r="BM280" s="225" t="s">
        <v>863</v>
      </c>
    </row>
    <row r="281" s="2" customFormat="1">
      <c r="A281" s="39"/>
      <c r="B281" s="40"/>
      <c r="C281" s="41"/>
      <c r="D281" s="227" t="s">
        <v>163</v>
      </c>
      <c r="E281" s="41"/>
      <c r="F281" s="228" t="s">
        <v>412</v>
      </c>
      <c r="G281" s="41"/>
      <c r="H281" s="41"/>
      <c r="I281" s="229"/>
      <c r="J281" s="41"/>
      <c r="K281" s="41"/>
      <c r="L281" s="45"/>
      <c r="M281" s="230"/>
      <c r="N281" s="231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163</v>
      </c>
      <c r="AU281" s="18" t="s">
        <v>81</v>
      </c>
    </row>
    <row r="282" s="2" customFormat="1">
      <c r="A282" s="39"/>
      <c r="B282" s="40"/>
      <c r="C282" s="41"/>
      <c r="D282" s="232" t="s">
        <v>165</v>
      </c>
      <c r="E282" s="41"/>
      <c r="F282" s="233" t="s">
        <v>413</v>
      </c>
      <c r="G282" s="41"/>
      <c r="H282" s="41"/>
      <c r="I282" s="229"/>
      <c r="J282" s="41"/>
      <c r="K282" s="41"/>
      <c r="L282" s="45"/>
      <c r="M282" s="230"/>
      <c r="N282" s="231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165</v>
      </c>
      <c r="AU282" s="18" t="s">
        <v>81</v>
      </c>
    </row>
    <row r="283" s="2" customFormat="1" ht="16.5" customHeight="1">
      <c r="A283" s="39"/>
      <c r="B283" s="40"/>
      <c r="C283" s="214" t="s">
        <v>414</v>
      </c>
      <c r="D283" s="214" t="s">
        <v>156</v>
      </c>
      <c r="E283" s="215" t="s">
        <v>438</v>
      </c>
      <c r="F283" s="216" t="s">
        <v>439</v>
      </c>
      <c r="G283" s="217" t="s">
        <v>410</v>
      </c>
      <c r="H283" s="218">
        <v>1</v>
      </c>
      <c r="I283" s="219"/>
      <c r="J283" s="220">
        <f>ROUND(I283*H283,2)</f>
        <v>0</v>
      </c>
      <c r="K283" s="216" t="s">
        <v>160</v>
      </c>
      <c r="L283" s="45"/>
      <c r="M283" s="221" t="s">
        <v>19</v>
      </c>
      <c r="N283" s="222" t="s">
        <v>43</v>
      </c>
      <c r="O283" s="85"/>
      <c r="P283" s="223">
        <f>O283*H283</f>
        <v>0</v>
      </c>
      <c r="Q283" s="223">
        <v>0</v>
      </c>
      <c r="R283" s="223">
        <f>Q283*H283</f>
        <v>0</v>
      </c>
      <c r="S283" s="223">
        <v>0.00156</v>
      </c>
      <c r="T283" s="224">
        <f>S283*H283</f>
        <v>0.00156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5" t="s">
        <v>262</v>
      </c>
      <c r="AT283" s="225" t="s">
        <v>156</v>
      </c>
      <c r="AU283" s="225" t="s">
        <v>81</v>
      </c>
      <c r="AY283" s="18" t="s">
        <v>153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8" t="s">
        <v>79</v>
      </c>
      <c r="BK283" s="226">
        <f>ROUND(I283*H283,2)</f>
        <v>0</v>
      </c>
      <c r="BL283" s="18" t="s">
        <v>262</v>
      </c>
      <c r="BM283" s="225" t="s">
        <v>864</v>
      </c>
    </row>
    <row r="284" s="2" customFormat="1">
      <c r="A284" s="39"/>
      <c r="B284" s="40"/>
      <c r="C284" s="41"/>
      <c r="D284" s="227" t="s">
        <v>163</v>
      </c>
      <c r="E284" s="41"/>
      <c r="F284" s="228" t="s">
        <v>441</v>
      </c>
      <c r="G284" s="41"/>
      <c r="H284" s="41"/>
      <c r="I284" s="229"/>
      <c r="J284" s="41"/>
      <c r="K284" s="41"/>
      <c r="L284" s="45"/>
      <c r="M284" s="230"/>
      <c r="N284" s="231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163</v>
      </c>
      <c r="AU284" s="18" t="s">
        <v>81</v>
      </c>
    </row>
    <row r="285" s="2" customFormat="1">
      <c r="A285" s="39"/>
      <c r="B285" s="40"/>
      <c r="C285" s="41"/>
      <c r="D285" s="232" t="s">
        <v>165</v>
      </c>
      <c r="E285" s="41"/>
      <c r="F285" s="233" t="s">
        <v>442</v>
      </c>
      <c r="G285" s="41"/>
      <c r="H285" s="41"/>
      <c r="I285" s="229"/>
      <c r="J285" s="41"/>
      <c r="K285" s="41"/>
      <c r="L285" s="45"/>
      <c r="M285" s="230"/>
      <c r="N285" s="231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165</v>
      </c>
      <c r="AU285" s="18" t="s">
        <v>81</v>
      </c>
    </row>
    <row r="286" s="2" customFormat="1" ht="16.5" customHeight="1">
      <c r="A286" s="39"/>
      <c r="B286" s="40"/>
      <c r="C286" s="214" t="s">
        <v>420</v>
      </c>
      <c r="D286" s="214" t="s">
        <v>156</v>
      </c>
      <c r="E286" s="215" t="s">
        <v>444</v>
      </c>
      <c r="F286" s="216" t="s">
        <v>445</v>
      </c>
      <c r="G286" s="217" t="s">
        <v>410</v>
      </c>
      <c r="H286" s="218">
        <v>1</v>
      </c>
      <c r="I286" s="219"/>
      <c r="J286" s="220">
        <f>ROUND(I286*H286,2)</f>
        <v>0</v>
      </c>
      <c r="K286" s="216" t="s">
        <v>160</v>
      </c>
      <c r="L286" s="45"/>
      <c r="M286" s="221" t="s">
        <v>19</v>
      </c>
      <c r="N286" s="222" t="s">
        <v>43</v>
      </c>
      <c r="O286" s="85"/>
      <c r="P286" s="223">
        <f>O286*H286</f>
        <v>0</v>
      </c>
      <c r="Q286" s="223">
        <v>0.0018400000000000001</v>
      </c>
      <c r="R286" s="223">
        <f>Q286*H286</f>
        <v>0.0018400000000000001</v>
      </c>
      <c r="S286" s="223">
        <v>0</v>
      </c>
      <c r="T286" s="224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5" t="s">
        <v>262</v>
      </c>
      <c r="AT286" s="225" t="s">
        <v>156</v>
      </c>
      <c r="AU286" s="225" t="s">
        <v>81</v>
      </c>
      <c r="AY286" s="18" t="s">
        <v>153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8" t="s">
        <v>79</v>
      </c>
      <c r="BK286" s="226">
        <f>ROUND(I286*H286,2)</f>
        <v>0</v>
      </c>
      <c r="BL286" s="18" t="s">
        <v>262</v>
      </c>
      <c r="BM286" s="225" t="s">
        <v>865</v>
      </c>
    </row>
    <row r="287" s="2" customFormat="1">
      <c r="A287" s="39"/>
      <c r="B287" s="40"/>
      <c r="C287" s="41"/>
      <c r="D287" s="227" t="s">
        <v>163</v>
      </c>
      <c r="E287" s="41"/>
      <c r="F287" s="228" t="s">
        <v>447</v>
      </c>
      <c r="G287" s="41"/>
      <c r="H287" s="41"/>
      <c r="I287" s="229"/>
      <c r="J287" s="41"/>
      <c r="K287" s="41"/>
      <c r="L287" s="45"/>
      <c r="M287" s="230"/>
      <c r="N287" s="231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163</v>
      </c>
      <c r="AU287" s="18" t="s">
        <v>81</v>
      </c>
    </row>
    <row r="288" s="2" customFormat="1">
      <c r="A288" s="39"/>
      <c r="B288" s="40"/>
      <c r="C288" s="41"/>
      <c r="D288" s="232" t="s">
        <v>165</v>
      </c>
      <c r="E288" s="41"/>
      <c r="F288" s="233" t="s">
        <v>448</v>
      </c>
      <c r="G288" s="41"/>
      <c r="H288" s="41"/>
      <c r="I288" s="229"/>
      <c r="J288" s="41"/>
      <c r="K288" s="41"/>
      <c r="L288" s="45"/>
      <c r="M288" s="230"/>
      <c r="N288" s="231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165</v>
      </c>
      <c r="AU288" s="18" t="s">
        <v>81</v>
      </c>
    </row>
    <row r="289" s="2" customFormat="1">
      <c r="A289" s="39"/>
      <c r="B289" s="40"/>
      <c r="C289" s="41"/>
      <c r="D289" s="227" t="s">
        <v>259</v>
      </c>
      <c r="E289" s="41"/>
      <c r="F289" s="256" t="s">
        <v>449</v>
      </c>
      <c r="G289" s="41"/>
      <c r="H289" s="41"/>
      <c r="I289" s="229"/>
      <c r="J289" s="41"/>
      <c r="K289" s="41"/>
      <c r="L289" s="45"/>
      <c r="M289" s="230"/>
      <c r="N289" s="231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259</v>
      </c>
      <c r="AU289" s="18" t="s">
        <v>81</v>
      </c>
    </row>
    <row r="290" s="2" customFormat="1" ht="24.15" customHeight="1">
      <c r="A290" s="39"/>
      <c r="B290" s="40"/>
      <c r="C290" s="214" t="s">
        <v>426</v>
      </c>
      <c r="D290" s="214" t="s">
        <v>156</v>
      </c>
      <c r="E290" s="215" t="s">
        <v>415</v>
      </c>
      <c r="F290" s="216" t="s">
        <v>416</v>
      </c>
      <c r="G290" s="217" t="s">
        <v>410</v>
      </c>
      <c r="H290" s="218">
        <v>1</v>
      </c>
      <c r="I290" s="219"/>
      <c r="J290" s="220">
        <f>ROUND(I290*H290,2)</f>
        <v>0</v>
      </c>
      <c r="K290" s="216" t="s">
        <v>160</v>
      </c>
      <c r="L290" s="45"/>
      <c r="M290" s="221" t="s">
        <v>19</v>
      </c>
      <c r="N290" s="222" t="s">
        <v>43</v>
      </c>
      <c r="O290" s="85"/>
      <c r="P290" s="223">
        <f>O290*H290</f>
        <v>0</v>
      </c>
      <c r="Q290" s="223">
        <v>0.01847</v>
      </c>
      <c r="R290" s="223">
        <f>Q290*H290</f>
        <v>0.01847</v>
      </c>
      <c r="S290" s="223">
        <v>0</v>
      </c>
      <c r="T290" s="224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5" t="s">
        <v>262</v>
      </c>
      <c r="AT290" s="225" t="s">
        <v>156</v>
      </c>
      <c r="AU290" s="225" t="s">
        <v>81</v>
      </c>
      <c r="AY290" s="18" t="s">
        <v>153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8" t="s">
        <v>79</v>
      </c>
      <c r="BK290" s="226">
        <f>ROUND(I290*H290,2)</f>
        <v>0</v>
      </c>
      <c r="BL290" s="18" t="s">
        <v>262</v>
      </c>
      <c r="BM290" s="225" t="s">
        <v>866</v>
      </c>
    </row>
    <row r="291" s="2" customFormat="1">
      <c r="A291" s="39"/>
      <c r="B291" s="40"/>
      <c r="C291" s="41"/>
      <c r="D291" s="227" t="s">
        <v>163</v>
      </c>
      <c r="E291" s="41"/>
      <c r="F291" s="228" t="s">
        <v>418</v>
      </c>
      <c r="G291" s="41"/>
      <c r="H291" s="41"/>
      <c r="I291" s="229"/>
      <c r="J291" s="41"/>
      <c r="K291" s="41"/>
      <c r="L291" s="45"/>
      <c r="M291" s="230"/>
      <c r="N291" s="231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163</v>
      </c>
      <c r="AU291" s="18" t="s">
        <v>81</v>
      </c>
    </row>
    <row r="292" s="2" customFormat="1">
      <c r="A292" s="39"/>
      <c r="B292" s="40"/>
      <c r="C292" s="41"/>
      <c r="D292" s="232" t="s">
        <v>165</v>
      </c>
      <c r="E292" s="41"/>
      <c r="F292" s="233" t="s">
        <v>419</v>
      </c>
      <c r="G292" s="41"/>
      <c r="H292" s="41"/>
      <c r="I292" s="229"/>
      <c r="J292" s="41"/>
      <c r="K292" s="41"/>
      <c r="L292" s="45"/>
      <c r="M292" s="230"/>
      <c r="N292" s="231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165</v>
      </c>
      <c r="AU292" s="18" t="s">
        <v>81</v>
      </c>
    </row>
    <row r="293" s="2" customFormat="1" ht="16.5" customHeight="1">
      <c r="A293" s="39"/>
      <c r="B293" s="40"/>
      <c r="C293" s="214" t="s">
        <v>431</v>
      </c>
      <c r="D293" s="214" t="s">
        <v>156</v>
      </c>
      <c r="E293" s="215" t="s">
        <v>451</v>
      </c>
      <c r="F293" s="216" t="s">
        <v>452</v>
      </c>
      <c r="G293" s="217" t="s">
        <v>339</v>
      </c>
      <c r="H293" s="218">
        <v>1</v>
      </c>
      <c r="I293" s="219"/>
      <c r="J293" s="220">
        <f>ROUND(I293*H293,2)</f>
        <v>0</v>
      </c>
      <c r="K293" s="216" t="s">
        <v>160</v>
      </c>
      <c r="L293" s="45"/>
      <c r="M293" s="221" t="s">
        <v>19</v>
      </c>
      <c r="N293" s="222" t="s">
        <v>43</v>
      </c>
      <c r="O293" s="85"/>
      <c r="P293" s="223">
        <f>O293*H293</f>
        <v>0</v>
      </c>
      <c r="Q293" s="223">
        <v>0.00024000000000000001</v>
      </c>
      <c r="R293" s="223">
        <f>Q293*H293</f>
        <v>0.00024000000000000001</v>
      </c>
      <c r="S293" s="223">
        <v>0</v>
      </c>
      <c r="T293" s="22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5" t="s">
        <v>262</v>
      </c>
      <c r="AT293" s="225" t="s">
        <v>156</v>
      </c>
      <c r="AU293" s="225" t="s">
        <v>81</v>
      </c>
      <c r="AY293" s="18" t="s">
        <v>153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8" t="s">
        <v>79</v>
      </c>
      <c r="BK293" s="226">
        <f>ROUND(I293*H293,2)</f>
        <v>0</v>
      </c>
      <c r="BL293" s="18" t="s">
        <v>262</v>
      </c>
      <c r="BM293" s="225" t="s">
        <v>867</v>
      </c>
    </row>
    <row r="294" s="2" customFormat="1">
      <c r="A294" s="39"/>
      <c r="B294" s="40"/>
      <c r="C294" s="41"/>
      <c r="D294" s="227" t="s">
        <v>163</v>
      </c>
      <c r="E294" s="41"/>
      <c r="F294" s="228" t="s">
        <v>454</v>
      </c>
      <c r="G294" s="41"/>
      <c r="H294" s="41"/>
      <c r="I294" s="229"/>
      <c r="J294" s="41"/>
      <c r="K294" s="41"/>
      <c r="L294" s="45"/>
      <c r="M294" s="230"/>
      <c r="N294" s="231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163</v>
      </c>
      <c r="AU294" s="18" t="s">
        <v>81</v>
      </c>
    </row>
    <row r="295" s="2" customFormat="1">
      <c r="A295" s="39"/>
      <c r="B295" s="40"/>
      <c r="C295" s="41"/>
      <c r="D295" s="232" t="s">
        <v>165</v>
      </c>
      <c r="E295" s="41"/>
      <c r="F295" s="233" t="s">
        <v>455</v>
      </c>
      <c r="G295" s="41"/>
      <c r="H295" s="41"/>
      <c r="I295" s="229"/>
      <c r="J295" s="41"/>
      <c r="K295" s="41"/>
      <c r="L295" s="45"/>
      <c r="M295" s="230"/>
      <c r="N295" s="231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165</v>
      </c>
      <c r="AU295" s="18" t="s">
        <v>81</v>
      </c>
    </row>
    <row r="296" s="2" customFormat="1" ht="24.15" customHeight="1">
      <c r="A296" s="39"/>
      <c r="B296" s="40"/>
      <c r="C296" s="214" t="s">
        <v>437</v>
      </c>
      <c r="D296" s="214" t="s">
        <v>156</v>
      </c>
      <c r="E296" s="215" t="s">
        <v>432</v>
      </c>
      <c r="F296" s="216" t="s">
        <v>433</v>
      </c>
      <c r="G296" s="217" t="s">
        <v>410</v>
      </c>
      <c r="H296" s="218">
        <v>1</v>
      </c>
      <c r="I296" s="219"/>
      <c r="J296" s="220">
        <f>ROUND(I296*H296,2)</f>
        <v>0</v>
      </c>
      <c r="K296" s="216" t="s">
        <v>160</v>
      </c>
      <c r="L296" s="45"/>
      <c r="M296" s="221" t="s">
        <v>19</v>
      </c>
      <c r="N296" s="222" t="s">
        <v>43</v>
      </c>
      <c r="O296" s="85"/>
      <c r="P296" s="223">
        <f>O296*H296</f>
        <v>0</v>
      </c>
      <c r="Q296" s="223">
        <v>0.010659999999999999</v>
      </c>
      <c r="R296" s="223">
        <f>Q296*H296</f>
        <v>0.010659999999999999</v>
      </c>
      <c r="S296" s="223">
        <v>0</v>
      </c>
      <c r="T296" s="224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5" t="s">
        <v>262</v>
      </c>
      <c r="AT296" s="225" t="s">
        <v>156</v>
      </c>
      <c r="AU296" s="225" t="s">
        <v>81</v>
      </c>
      <c r="AY296" s="18" t="s">
        <v>153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8" t="s">
        <v>79</v>
      </c>
      <c r="BK296" s="226">
        <f>ROUND(I296*H296,2)</f>
        <v>0</v>
      </c>
      <c r="BL296" s="18" t="s">
        <v>262</v>
      </c>
      <c r="BM296" s="225" t="s">
        <v>868</v>
      </c>
    </row>
    <row r="297" s="2" customFormat="1">
      <c r="A297" s="39"/>
      <c r="B297" s="40"/>
      <c r="C297" s="41"/>
      <c r="D297" s="227" t="s">
        <v>163</v>
      </c>
      <c r="E297" s="41"/>
      <c r="F297" s="228" t="s">
        <v>435</v>
      </c>
      <c r="G297" s="41"/>
      <c r="H297" s="41"/>
      <c r="I297" s="229"/>
      <c r="J297" s="41"/>
      <c r="K297" s="41"/>
      <c r="L297" s="45"/>
      <c r="M297" s="230"/>
      <c r="N297" s="231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163</v>
      </c>
      <c r="AU297" s="18" t="s">
        <v>81</v>
      </c>
    </row>
    <row r="298" s="2" customFormat="1">
      <c r="A298" s="39"/>
      <c r="B298" s="40"/>
      <c r="C298" s="41"/>
      <c r="D298" s="232" t="s">
        <v>165</v>
      </c>
      <c r="E298" s="41"/>
      <c r="F298" s="233" t="s">
        <v>436</v>
      </c>
      <c r="G298" s="41"/>
      <c r="H298" s="41"/>
      <c r="I298" s="229"/>
      <c r="J298" s="41"/>
      <c r="K298" s="41"/>
      <c r="L298" s="45"/>
      <c r="M298" s="230"/>
      <c r="N298" s="231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165</v>
      </c>
      <c r="AU298" s="18" t="s">
        <v>81</v>
      </c>
    </row>
    <row r="299" s="2" customFormat="1" ht="24.15" customHeight="1">
      <c r="A299" s="39"/>
      <c r="B299" s="40"/>
      <c r="C299" s="214" t="s">
        <v>443</v>
      </c>
      <c r="D299" s="214" t="s">
        <v>156</v>
      </c>
      <c r="E299" s="215" t="s">
        <v>421</v>
      </c>
      <c r="F299" s="216" t="s">
        <v>422</v>
      </c>
      <c r="G299" s="217" t="s">
        <v>410</v>
      </c>
      <c r="H299" s="218">
        <v>1</v>
      </c>
      <c r="I299" s="219"/>
      <c r="J299" s="220">
        <f>ROUND(I299*H299,2)</f>
        <v>0</v>
      </c>
      <c r="K299" s="216" t="s">
        <v>423</v>
      </c>
      <c r="L299" s="45"/>
      <c r="M299" s="221" t="s">
        <v>19</v>
      </c>
      <c r="N299" s="222" t="s">
        <v>43</v>
      </c>
      <c r="O299" s="85"/>
      <c r="P299" s="223">
        <f>O299*H299</f>
        <v>0</v>
      </c>
      <c r="Q299" s="223">
        <v>0.00051999999999999995</v>
      </c>
      <c r="R299" s="223">
        <f>Q299*H299</f>
        <v>0.00051999999999999995</v>
      </c>
      <c r="S299" s="223">
        <v>0</v>
      </c>
      <c r="T299" s="22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5" t="s">
        <v>262</v>
      </c>
      <c r="AT299" s="225" t="s">
        <v>156</v>
      </c>
      <c r="AU299" s="225" t="s">
        <v>81</v>
      </c>
      <c r="AY299" s="18" t="s">
        <v>153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8" t="s">
        <v>79</v>
      </c>
      <c r="BK299" s="226">
        <f>ROUND(I299*H299,2)</f>
        <v>0</v>
      </c>
      <c r="BL299" s="18" t="s">
        <v>262</v>
      </c>
      <c r="BM299" s="225" t="s">
        <v>869</v>
      </c>
    </row>
    <row r="300" s="2" customFormat="1">
      <c r="A300" s="39"/>
      <c r="B300" s="40"/>
      <c r="C300" s="41"/>
      <c r="D300" s="227" t="s">
        <v>163</v>
      </c>
      <c r="E300" s="41"/>
      <c r="F300" s="228" t="s">
        <v>422</v>
      </c>
      <c r="G300" s="41"/>
      <c r="H300" s="41"/>
      <c r="I300" s="229"/>
      <c r="J300" s="41"/>
      <c r="K300" s="41"/>
      <c r="L300" s="45"/>
      <c r="M300" s="230"/>
      <c r="N300" s="231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163</v>
      </c>
      <c r="AU300" s="18" t="s">
        <v>81</v>
      </c>
    </row>
    <row r="301" s="2" customFormat="1">
      <c r="A301" s="39"/>
      <c r="B301" s="40"/>
      <c r="C301" s="41"/>
      <c r="D301" s="232" t="s">
        <v>165</v>
      </c>
      <c r="E301" s="41"/>
      <c r="F301" s="233" t="s">
        <v>425</v>
      </c>
      <c r="G301" s="41"/>
      <c r="H301" s="41"/>
      <c r="I301" s="229"/>
      <c r="J301" s="41"/>
      <c r="K301" s="41"/>
      <c r="L301" s="45"/>
      <c r="M301" s="230"/>
      <c r="N301" s="231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165</v>
      </c>
      <c r="AU301" s="18" t="s">
        <v>81</v>
      </c>
    </row>
    <row r="302" s="2" customFormat="1" ht="24.15" customHeight="1">
      <c r="A302" s="39"/>
      <c r="B302" s="40"/>
      <c r="C302" s="214" t="s">
        <v>450</v>
      </c>
      <c r="D302" s="214" t="s">
        <v>156</v>
      </c>
      <c r="E302" s="215" t="s">
        <v>427</v>
      </c>
      <c r="F302" s="216" t="s">
        <v>428</v>
      </c>
      <c r="G302" s="217" t="s">
        <v>410</v>
      </c>
      <c r="H302" s="218">
        <v>1</v>
      </c>
      <c r="I302" s="219"/>
      <c r="J302" s="220">
        <f>ROUND(I302*H302,2)</f>
        <v>0</v>
      </c>
      <c r="K302" s="216" t="s">
        <v>423</v>
      </c>
      <c r="L302" s="45"/>
      <c r="M302" s="221" t="s">
        <v>19</v>
      </c>
      <c r="N302" s="222" t="s">
        <v>43</v>
      </c>
      <c r="O302" s="85"/>
      <c r="P302" s="223">
        <f>O302*H302</f>
        <v>0</v>
      </c>
      <c r="Q302" s="223">
        <v>0.00051999999999999995</v>
      </c>
      <c r="R302" s="223">
        <f>Q302*H302</f>
        <v>0.00051999999999999995</v>
      </c>
      <c r="S302" s="223">
        <v>0</v>
      </c>
      <c r="T302" s="22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5" t="s">
        <v>262</v>
      </c>
      <c r="AT302" s="225" t="s">
        <v>156</v>
      </c>
      <c r="AU302" s="225" t="s">
        <v>81</v>
      </c>
      <c r="AY302" s="18" t="s">
        <v>153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8" t="s">
        <v>79</v>
      </c>
      <c r="BK302" s="226">
        <f>ROUND(I302*H302,2)</f>
        <v>0</v>
      </c>
      <c r="BL302" s="18" t="s">
        <v>262</v>
      </c>
      <c r="BM302" s="225" t="s">
        <v>870</v>
      </c>
    </row>
    <row r="303" s="2" customFormat="1">
      <c r="A303" s="39"/>
      <c r="B303" s="40"/>
      <c r="C303" s="41"/>
      <c r="D303" s="227" t="s">
        <v>163</v>
      </c>
      <c r="E303" s="41"/>
      <c r="F303" s="228" t="s">
        <v>428</v>
      </c>
      <c r="G303" s="41"/>
      <c r="H303" s="41"/>
      <c r="I303" s="229"/>
      <c r="J303" s="41"/>
      <c r="K303" s="41"/>
      <c r="L303" s="45"/>
      <c r="M303" s="230"/>
      <c r="N303" s="231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163</v>
      </c>
      <c r="AU303" s="18" t="s">
        <v>81</v>
      </c>
    </row>
    <row r="304" s="2" customFormat="1">
      <c r="A304" s="39"/>
      <c r="B304" s="40"/>
      <c r="C304" s="41"/>
      <c r="D304" s="232" t="s">
        <v>165</v>
      </c>
      <c r="E304" s="41"/>
      <c r="F304" s="233" t="s">
        <v>430</v>
      </c>
      <c r="G304" s="41"/>
      <c r="H304" s="41"/>
      <c r="I304" s="229"/>
      <c r="J304" s="41"/>
      <c r="K304" s="41"/>
      <c r="L304" s="45"/>
      <c r="M304" s="230"/>
      <c r="N304" s="231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165</v>
      </c>
      <c r="AU304" s="18" t="s">
        <v>81</v>
      </c>
    </row>
    <row r="305" s="2" customFormat="1" ht="24.15" customHeight="1">
      <c r="A305" s="39"/>
      <c r="B305" s="40"/>
      <c r="C305" s="214" t="s">
        <v>456</v>
      </c>
      <c r="D305" s="214" t="s">
        <v>156</v>
      </c>
      <c r="E305" s="215" t="s">
        <v>457</v>
      </c>
      <c r="F305" s="216" t="s">
        <v>458</v>
      </c>
      <c r="G305" s="217" t="s">
        <v>296</v>
      </c>
      <c r="H305" s="218">
        <v>0.032000000000000001</v>
      </c>
      <c r="I305" s="219"/>
      <c r="J305" s="220">
        <f>ROUND(I305*H305,2)</f>
        <v>0</v>
      </c>
      <c r="K305" s="216" t="s">
        <v>160</v>
      </c>
      <c r="L305" s="45"/>
      <c r="M305" s="221" t="s">
        <v>19</v>
      </c>
      <c r="N305" s="222" t="s">
        <v>43</v>
      </c>
      <c r="O305" s="85"/>
      <c r="P305" s="223">
        <f>O305*H305</f>
        <v>0</v>
      </c>
      <c r="Q305" s="223">
        <v>0</v>
      </c>
      <c r="R305" s="223">
        <f>Q305*H305</f>
        <v>0</v>
      </c>
      <c r="S305" s="223">
        <v>0</v>
      </c>
      <c r="T305" s="22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5" t="s">
        <v>262</v>
      </c>
      <c r="AT305" s="225" t="s">
        <v>156</v>
      </c>
      <c r="AU305" s="225" t="s">
        <v>81</v>
      </c>
      <c r="AY305" s="18" t="s">
        <v>153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8" t="s">
        <v>79</v>
      </c>
      <c r="BK305" s="226">
        <f>ROUND(I305*H305,2)</f>
        <v>0</v>
      </c>
      <c r="BL305" s="18" t="s">
        <v>262</v>
      </c>
      <c r="BM305" s="225" t="s">
        <v>871</v>
      </c>
    </row>
    <row r="306" s="2" customFormat="1">
      <c r="A306" s="39"/>
      <c r="B306" s="40"/>
      <c r="C306" s="41"/>
      <c r="D306" s="227" t="s">
        <v>163</v>
      </c>
      <c r="E306" s="41"/>
      <c r="F306" s="228" t="s">
        <v>460</v>
      </c>
      <c r="G306" s="41"/>
      <c r="H306" s="41"/>
      <c r="I306" s="229"/>
      <c r="J306" s="41"/>
      <c r="K306" s="41"/>
      <c r="L306" s="45"/>
      <c r="M306" s="230"/>
      <c r="N306" s="231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163</v>
      </c>
      <c r="AU306" s="18" t="s">
        <v>81</v>
      </c>
    </row>
    <row r="307" s="2" customFormat="1">
      <c r="A307" s="39"/>
      <c r="B307" s="40"/>
      <c r="C307" s="41"/>
      <c r="D307" s="232" t="s">
        <v>165</v>
      </c>
      <c r="E307" s="41"/>
      <c r="F307" s="233" t="s">
        <v>461</v>
      </c>
      <c r="G307" s="41"/>
      <c r="H307" s="41"/>
      <c r="I307" s="229"/>
      <c r="J307" s="41"/>
      <c r="K307" s="41"/>
      <c r="L307" s="45"/>
      <c r="M307" s="230"/>
      <c r="N307" s="231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165</v>
      </c>
      <c r="AU307" s="18" t="s">
        <v>81</v>
      </c>
    </row>
    <row r="308" s="12" customFormat="1" ht="22.8" customHeight="1">
      <c r="A308" s="12"/>
      <c r="B308" s="198"/>
      <c r="C308" s="199"/>
      <c r="D308" s="200" t="s">
        <v>71</v>
      </c>
      <c r="E308" s="212" t="s">
        <v>462</v>
      </c>
      <c r="F308" s="212" t="s">
        <v>463</v>
      </c>
      <c r="G308" s="199"/>
      <c r="H308" s="199"/>
      <c r="I308" s="202"/>
      <c r="J308" s="213">
        <f>BK308</f>
        <v>0</v>
      </c>
      <c r="K308" s="199"/>
      <c r="L308" s="204"/>
      <c r="M308" s="205"/>
      <c r="N308" s="206"/>
      <c r="O308" s="206"/>
      <c r="P308" s="207">
        <f>SUM(P309:P317)</f>
        <v>0</v>
      </c>
      <c r="Q308" s="206"/>
      <c r="R308" s="207">
        <f>SUM(R309:R317)</f>
        <v>0.00077999999999999988</v>
      </c>
      <c r="S308" s="206"/>
      <c r="T308" s="208">
        <f>SUM(T309:T317)</f>
        <v>0.0057299999999999999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9" t="s">
        <v>81</v>
      </c>
      <c r="AT308" s="210" t="s">
        <v>71</v>
      </c>
      <c r="AU308" s="210" t="s">
        <v>79</v>
      </c>
      <c r="AY308" s="209" t="s">
        <v>153</v>
      </c>
      <c r="BK308" s="211">
        <f>SUM(BK309:BK317)</f>
        <v>0</v>
      </c>
    </row>
    <row r="309" s="2" customFormat="1" ht="16.5" customHeight="1">
      <c r="A309" s="39"/>
      <c r="B309" s="40"/>
      <c r="C309" s="214" t="s">
        <v>464</v>
      </c>
      <c r="D309" s="214" t="s">
        <v>156</v>
      </c>
      <c r="E309" s="215" t="s">
        <v>471</v>
      </c>
      <c r="F309" s="216" t="s">
        <v>472</v>
      </c>
      <c r="G309" s="217" t="s">
        <v>339</v>
      </c>
      <c r="H309" s="218">
        <v>3</v>
      </c>
      <c r="I309" s="219"/>
      <c r="J309" s="220">
        <f>ROUND(I309*H309,2)</f>
        <v>0</v>
      </c>
      <c r="K309" s="216" t="s">
        <v>160</v>
      </c>
      <c r="L309" s="45"/>
      <c r="M309" s="221" t="s">
        <v>19</v>
      </c>
      <c r="N309" s="222" t="s">
        <v>43</v>
      </c>
      <c r="O309" s="85"/>
      <c r="P309" s="223">
        <f>O309*H309</f>
        <v>0</v>
      </c>
      <c r="Q309" s="223">
        <v>0</v>
      </c>
      <c r="R309" s="223">
        <f>Q309*H309</f>
        <v>0</v>
      </c>
      <c r="S309" s="223">
        <v>0.00191</v>
      </c>
      <c r="T309" s="224">
        <f>S309*H309</f>
        <v>0.0057299999999999999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5" t="s">
        <v>262</v>
      </c>
      <c r="AT309" s="225" t="s">
        <v>156</v>
      </c>
      <c r="AU309" s="225" t="s">
        <v>81</v>
      </c>
      <c r="AY309" s="18" t="s">
        <v>153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8" t="s">
        <v>79</v>
      </c>
      <c r="BK309" s="226">
        <f>ROUND(I309*H309,2)</f>
        <v>0</v>
      </c>
      <c r="BL309" s="18" t="s">
        <v>262</v>
      </c>
      <c r="BM309" s="225" t="s">
        <v>872</v>
      </c>
    </row>
    <row r="310" s="2" customFormat="1">
      <c r="A310" s="39"/>
      <c r="B310" s="40"/>
      <c r="C310" s="41"/>
      <c r="D310" s="227" t="s">
        <v>163</v>
      </c>
      <c r="E310" s="41"/>
      <c r="F310" s="228" t="s">
        <v>474</v>
      </c>
      <c r="G310" s="41"/>
      <c r="H310" s="41"/>
      <c r="I310" s="229"/>
      <c r="J310" s="41"/>
      <c r="K310" s="41"/>
      <c r="L310" s="45"/>
      <c r="M310" s="230"/>
      <c r="N310" s="231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163</v>
      </c>
      <c r="AU310" s="18" t="s">
        <v>81</v>
      </c>
    </row>
    <row r="311" s="2" customFormat="1">
      <c r="A311" s="39"/>
      <c r="B311" s="40"/>
      <c r="C311" s="41"/>
      <c r="D311" s="232" t="s">
        <v>165</v>
      </c>
      <c r="E311" s="41"/>
      <c r="F311" s="233" t="s">
        <v>475</v>
      </c>
      <c r="G311" s="41"/>
      <c r="H311" s="41"/>
      <c r="I311" s="229"/>
      <c r="J311" s="41"/>
      <c r="K311" s="41"/>
      <c r="L311" s="45"/>
      <c r="M311" s="230"/>
      <c r="N311" s="231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165</v>
      </c>
      <c r="AU311" s="18" t="s">
        <v>81</v>
      </c>
    </row>
    <row r="312" s="2" customFormat="1" ht="24.15" customHeight="1">
      <c r="A312" s="39"/>
      <c r="B312" s="40"/>
      <c r="C312" s="214" t="s">
        <v>470</v>
      </c>
      <c r="D312" s="214" t="s">
        <v>156</v>
      </c>
      <c r="E312" s="215" t="s">
        <v>465</v>
      </c>
      <c r="F312" s="216" t="s">
        <v>466</v>
      </c>
      <c r="G312" s="217" t="s">
        <v>339</v>
      </c>
      <c r="H312" s="218">
        <v>3</v>
      </c>
      <c r="I312" s="219"/>
      <c r="J312" s="220">
        <f>ROUND(I312*H312,2)</f>
        <v>0</v>
      </c>
      <c r="K312" s="216" t="s">
        <v>160</v>
      </c>
      <c r="L312" s="45"/>
      <c r="M312" s="221" t="s">
        <v>19</v>
      </c>
      <c r="N312" s="222" t="s">
        <v>43</v>
      </c>
      <c r="O312" s="85"/>
      <c r="P312" s="223">
        <f>O312*H312</f>
        <v>0</v>
      </c>
      <c r="Q312" s="223">
        <v>0.00025999999999999998</v>
      </c>
      <c r="R312" s="223">
        <f>Q312*H312</f>
        <v>0.00077999999999999988</v>
      </c>
      <c r="S312" s="223">
        <v>0</v>
      </c>
      <c r="T312" s="224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5" t="s">
        <v>262</v>
      </c>
      <c r="AT312" s="225" t="s">
        <v>156</v>
      </c>
      <c r="AU312" s="225" t="s">
        <v>81</v>
      </c>
      <c r="AY312" s="18" t="s">
        <v>153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8" t="s">
        <v>79</v>
      </c>
      <c r="BK312" s="226">
        <f>ROUND(I312*H312,2)</f>
        <v>0</v>
      </c>
      <c r="BL312" s="18" t="s">
        <v>262</v>
      </c>
      <c r="BM312" s="225" t="s">
        <v>873</v>
      </c>
    </row>
    <row r="313" s="2" customFormat="1">
      <c r="A313" s="39"/>
      <c r="B313" s="40"/>
      <c r="C313" s="41"/>
      <c r="D313" s="227" t="s">
        <v>163</v>
      </c>
      <c r="E313" s="41"/>
      <c r="F313" s="228" t="s">
        <v>468</v>
      </c>
      <c r="G313" s="41"/>
      <c r="H313" s="41"/>
      <c r="I313" s="229"/>
      <c r="J313" s="41"/>
      <c r="K313" s="41"/>
      <c r="L313" s="45"/>
      <c r="M313" s="230"/>
      <c r="N313" s="231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163</v>
      </c>
      <c r="AU313" s="18" t="s">
        <v>81</v>
      </c>
    </row>
    <row r="314" s="2" customFormat="1">
      <c r="A314" s="39"/>
      <c r="B314" s="40"/>
      <c r="C314" s="41"/>
      <c r="D314" s="232" t="s">
        <v>165</v>
      </c>
      <c r="E314" s="41"/>
      <c r="F314" s="233" t="s">
        <v>469</v>
      </c>
      <c r="G314" s="41"/>
      <c r="H314" s="41"/>
      <c r="I314" s="229"/>
      <c r="J314" s="41"/>
      <c r="K314" s="41"/>
      <c r="L314" s="45"/>
      <c r="M314" s="230"/>
      <c r="N314" s="231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165</v>
      </c>
      <c r="AU314" s="18" t="s">
        <v>81</v>
      </c>
    </row>
    <row r="315" s="2" customFormat="1" ht="24.15" customHeight="1">
      <c r="A315" s="39"/>
      <c r="B315" s="40"/>
      <c r="C315" s="214" t="s">
        <v>476</v>
      </c>
      <c r="D315" s="214" t="s">
        <v>156</v>
      </c>
      <c r="E315" s="215" t="s">
        <v>477</v>
      </c>
      <c r="F315" s="216" t="s">
        <v>478</v>
      </c>
      <c r="G315" s="217" t="s">
        <v>296</v>
      </c>
      <c r="H315" s="218">
        <v>0.001</v>
      </c>
      <c r="I315" s="219"/>
      <c r="J315" s="220">
        <f>ROUND(I315*H315,2)</f>
        <v>0</v>
      </c>
      <c r="K315" s="216" t="s">
        <v>160</v>
      </c>
      <c r="L315" s="45"/>
      <c r="M315" s="221" t="s">
        <v>19</v>
      </c>
      <c r="N315" s="222" t="s">
        <v>43</v>
      </c>
      <c r="O315" s="85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5" t="s">
        <v>262</v>
      </c>
      <c r="AT315" s="225" t="s">
        <v>156</v>
      </c>
      <c r="AU315" s="225" t="s">
        <v>81</v>
      </c>
      <c r="AY315" s="18" t="s">
        <v>153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8" t="s">
        <v>79</v>
      </c>
      <c r="BK315" s="226">
        <f>ROUND(I315*H315,2)</f>
        <v>0</v>
      </c>
      <c r="BL315" s="18" t="s">
        <v>262</v>
      </c>
      <c r="BM315" s="225" t="s">
        <v>874</v>
      </c>
    </row>
    <row r="316" s="2" customFormat="1">
      <c r="A316" s="39"/>
      <c r="B316" s="40"/>
      <c r="C316" s="41"/>
      <c r="D316" s="227" t="s">
        <v>163</v>
      </c>
      <c r="E316" s="41"/>
      <c r="F316" s="228" t="s">
        <v>480</v>
      </c>
      <c r="G316" s="41"/>
      <c r="H316" s="41"/>
      <c r="I316" s="229"/>
      <c r="J316" s="41"/>
      <c r="K316" s="41"/>
      <c r="L316" s="45"/>
      <c r="M316" s="230"/>
      <c r="N316" s="231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163</v>
      </c>
      <c r="AU316" s="18" t="s">
        <v>81</v>
      </c>
    </row>
    <row r="317" s="2" customFormat="1">
      <c r="A317" s="39"/>
      <c r="B317" s="40"/>
      <c r="C317" s="41"/>
      <c r="D317" s="232" t="s">
        <v>165</v>
      </c>
      <c r="E317" s="41"/>
      <c r="F317" s="233" t="s">
        <v>481</v>
      </c>
      <c r="G317" s="41"/>
      <c r="H317" s="41"/>
      <c r="I317" s="229"/>
      <c r="J317" s="41"/>
      <c r="K317" s="41"/>
      <c r="L317" s="45"/>
      <c r="M317" s="230"/>
      <c r="N317" s="231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165</v>
      </c>
      <c r="AU317" s="18" t="s">
        <v>81</v>
      </c>
    </row>
    <row r="318" s="12" customFormat="1" ht="22.8" customHeight="1">
      <c r="A318" s="12"/>
      <c r="B318" s="198"/>
      <c r="C318" s="199"/>
      <c r="D318" s="200" t="s">
        <v>71</v>
      </c>
      <c r="E318" s="212" t="s">
        <v>482</v>
      </c>
      <c r="F318" s="212" t="s">
        <v>483</v>
      </c>
      <c r="G318" s="199"/>
      <c r="H318" s="199"/>
      <c r="I318" s="202"/>
      <c r="J318" s="213">
        <f>BK318</f>
        <v>0</v>
      </c>
      <c r="K318" s="199"/>
      <c r="L318" s="204"/>
      <c r="M318" s="205"/>
      <c r="N318" s="206"/>
      <c r="O318" s="206"/>
      <c r="P318" s="207">
        <f>SUM(P319:P352)</f>
        <v>0</v>
      </c>
      <c r="Q318" s="206"/>
      <c r="R318" s="207">
        <f>SUM(R319:R352)</f>
        <v>0.023108000000000004</v>
      </c>
      <c r="S318" s="206"/>
      <c r="T318" s="208">
        <f>SUM(T319:T352)</f>
        <v>0.25704000000000005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9" t="s">
        <v>81</v>
      </c>
      <c r="AT318" s="210" t="s">
        <v>71</v>
      </c>
      <c r="AU318" s="210" t="s">
        <v>79</v>
      </c>
      <c r="AY318" s="209" t="s">
        <v>153</v>
      </c>
      <c r="BK318" s="211">
        <f>SUM(BK319:BK352)</f>
        <v>0</v>
      </c>
    </row>
    <row r="319" s="2" customFormat="1" ht="16.5" customHeight="1">
      <c r="A319" s="39"/>
      <c r="B319" s="40"/>
      <c r="C319" s="214" t="s">
        <v>484</v>
      </c>
      <c r="D319" s="214" t="s">
        <v>156</v>
      </c>
      <c r="E319" s="215" t="s">
        <v>485</v>
      </c>
      <c r="F319" s="216" t="s">
        <v>486</v>
      </c>
      <c r="G319" s="217" t="s">
        <v>159</v>
      </c>
      <c r="H319" s="218">
        <v>10.800000000000001</v>
      </c>
      <c r="I319" s="219"/>
      <c r="J319" s="220">
        <f>ROUND(I319*H319,2)</f>
        <v>0</v>
      </c>
      <c r="K319" s="216" t="s">
        <v>160</v>
      </c>
      <c r="L319" s="45"/>
      <c r="M319" s="221" t="s">
        <v>19</v>
      </c>
      <c r="N319" s="222" t="s">
        <v>43</v>
      </c>
      <c r="O319" s="85"/>
      <c r="P319" s="223">
        <f>O319*H319</f>
        <v>0</v>
      </c>
      <c r="Q319" s="223">
        <v>0</v>
      </c>
      <c r="R319" s="223">
        <f>Q319*H319</f>
        <v>0</v>
      </c>
      <c r="S319" s="223">
        <v>0.023800000000000002</v>
      </c>
      <c r="T319" s="224">
        <f>S319*H319</f>
        <v>0.25704000000000005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5" t="s">
        <v>262</v>
      </c>
      <c r="AT319" s="225" t="s">
        <v>156</v>
      </c>
      <c r="AU319" s="225" t="s">
        <v>81</v>
      </c>
      <c r="AY319" s="18" t="s">
        <v>153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8" t="s">
        <v>79</v>
      </c>
      <c r="BK319" s="226">
        <f>ROUND(I319*H319,2)</f>
        <v>0</v>
      </c>
      <c r="BL319" s="18" t="s">
        <v>262</v>
      </c>
      <c r="BM319" s="225" t="s">
        <v>875</v>
      </c>
    </row>
    <row r="320" s="2" customFormat="1">
      <c r="A320" s="39"/>
      <c r="B320" s="40"/>
      <c r="C320" s="41"/>
      <c r="D320" s="227" t="s">
        <v>163</v>
      </c>
      <c r="E320" s="41"/>
      <c r="F320" s="228" t="s">
        <v>488</v>
      </c>
      <c r="G320" s="41"/>
      <c r="H320" s="41"/>
      <c r="I320" s="229"/>
      <c r="J320" s="41"/>
      <c r="K320" s="41"/>
      <c r="L320" s="45"/>
      <c r="M320" s="230"/>
      <c r="N320" s="231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163</v>
      </c>
      <c r="AU320" s="18" t="s">
        <v>81</v>
      </c>
    </row>
    <row r="321" s="2" customFormat="1">
      <c r="A321" s="39"/>
      <c r="B321" s="40"/>
      <c r="C321" s="41"/>
      <c r="D321" s="232" t="s">
        <v>165</v>
      </c>
      <c r="E321" s="41"/>
      <c r="F321" s="233" t="s">
        <v>489</v>
      </c>
      <c r="G321" s="41"/>
      <c r="H321" s="41"/>
      <c r="I321" s="229"/>
      <c r="J321" s="41"/>
      <c r="K321" s="41"/>
      <c r="L321" s="45"/>
      <c r="M321" s="230"/>
      <c r="N321" s="231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165</v>
      </c>
      <c r="AU321" s="18" t="s">
        <v>81</v>
      </c>
    </row>
    <row r="322" s="13" customFormat="1">
      <c r="A322" s="13"/>
      <c r="B322" s="234"/>
      <c r="C322" s="235"/>
      <c r="D322" s="227" t="s">
        <v>167</v>
      </c>
      <c r="E322" s="236" t="s">
        <v>19</v>
      </c>
      <c r="F322" s="237" t="s">
        <v>490</v>
      </c>
      <c r="G322" s="235"/>
      <c r="H322" s="238">
        <v>10.800000000000001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167</v>
      </c>
      <c r="AU322" s="244" t="s">
        <v>81</v>
      </c>
      <c r="AV322" s="13" t="s">
        <v>81</v>
      </c>
      <c r="AW322" s="13" t="s">
        <v>33</v>
      </c>
      <c r="AX322" s="13" t="s">
        <v>72</v>
      </c>
      <c r="AY322" s="244" t="s">
        <v>153</v>
      </c>
    </row>
    <row r="323" s="14" customFormat="1">
      <c r="A323" s="14"/>
      <c r="B323" s="245"/>
      <c r="C323" s="246"/>
      <c r="D323" s="227" t="s">
        <v>167</v>
      </c>
      <c r="E323" s="247" t="s">
        <v>19</v>
      </c>
      <c r="F323" s="248" t="s">
        <v>171</v>
      </c>
      <c r="G323" s="246"/>
      <c r="H323" s="249">
        <v>10.800000000000001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167</v>
      </c>
      <c r="AU323" s="255" t="s">
        <v>81</v>
      </c>
      <c r="AV323" s="14" t="s">
        <v>161</v>
      </c>
      <c r="AW323" s="14" t="s">
        <v>33</v>
      </c>
      <c r="AX323" s="14" t="s">
        <v>79</v>
      </c>
      <c r="AY323" s="255" t="s">
        <v>153</v>
      </c>
    </row>
    <row r="324" s="2" customFormat="1" ht="16.5" customHeight="1">
      <c r="A324" s="39"/>
      <c r="B324" s="40"/>
      <c r="C324" s="214" t="s">
        <v>491</v>
      </c>
      <c r="D324" s="214" t="s">
        <v>156</v>
      </c>
      <c r="E324" s="215" t="s">
        <v>510</v>
      </c>
      <c r="F324" s="216" t="s">
        <v>511</v>
      </c>
      <c r="G324" s="217" t="s">
        <v>159</v>
      </c>
      <c r="H324" s="218">
        <v>10.800000000000001</v>
      </c>
      <c r="I324" s="219"/>
      <c r="J324" s="220">
        <f>ROUND(I324*H324,2)</f>
        <v>0</v>
      </c>
      <c r="K324" s="216" t="s">
        <v>160</v>
      </c>
      <c r="L324" s="45"/>
      <c r="M324" s="221" t="s">
        <v>19</v>
      </c>
      <c r="N324" s="222" t="s">
        <v>43</v>
      </c>
      <c r="O324" s="85"/>
      <c r="P324" s="223">
        <f>O324*H324</f>
        <v>0</v>
      </c>
      <c r="Q324" s="223">
        <v>0</v>
      </c>
      <c r="R324" s="223">
        <f>Q324*H324</f>
        <v>0</v>
      </c>
      <c r="S324" s="223">
        <v>0</v>
      </c>
      <c r="T324" s="224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5" t="s">
        <v>262</v>
      </c>
      <c r="AT324" s="225" t="s">
        <v>156</v>
      </c>
      <c r="AU324" s="225" t="s">
        <v>81</v>
      </c>
      <c r="AY324" s="18" t="s">
        <v>153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8" t="s">
        <v>79</v>
      </c>
      <c r="BK324" s="226">
        <f>ROUND(I324*H324,2)</f>
        <v>0</v>
      </c>
      <c r="BL324" s="18" t="s">
        <v>262</v>
      </c>
      <c r="BM324" s="225" t="s">
        <v>876</v>
      </c>
    </row>
    <row r="325" s="2" customFormat="1">
      <c r="A325" s="39"/>
      <c r="B325" s="40"/>
      <c r="C325" s="41"/>
      <c r="D325" s="227" t="s">
        <v>163</v>
      </c>
      <c r="E325" s="41"/>
      <c r="F325" s="228" t="s">
        <v>513</v>
      </c>
      <c r="G325" s="41"/>
      <c r="H325" s="41"/>
      <c r="I325" s="229"/>
      <c r="J325" s="41"/>
      <c r="K325" s="41"/>
      <c r="L325" s="45"/>
      <c r="M325" s="230"/>
      <c r="N325" s="231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163</v>
      </c>
      <c r="AU325" s="18" t="s">
        <v>81</v>
      </c>
    </row>
    <row r="326" s="2" customFormat="1">
      <c r="A326" s="39"/>
      <c r="B326" s="40"/>
      <c r="C326" s="41"/>
      <c r="D326" s="232" t="s">
        <v>165</v>
      </c>
      <c r="E326" s="41"/>
      <c r="F326" s="233" t="s">
        <v>514</v>
      </c>
      <c r="G326" s="41"/>
      <c r="H326" s="41"/>
      <c r="I326" s="229"/>
      <c r="J326" s="41"/>
      <c r="K326" s="41"/>
      <c r="L326" s="45"/>
      <c r="M326" s="230"/>
      <c r="N326" s="231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165</v>
      </c>
      <c r="AU326" s="18" t="s">
        <v>81</v>
      </c>
    </row>
    <row r="327" s="13" customFormat="1">
      <c r="A327" s="13"/>
      <c r="B327" s="234"/>
      <c r="C327" s="235"/>
      <c r="D327" s="227" t="s">
        <v>167</v>
      </c>
      <c r="E327" s="236" t="s">
        <v>19</v>
      </c>
      <c r="F327" s="237" t="s">
        <v>490</v>
      </c>
      <c r="G327" s="235"/>
      <c r="H327" s="238">
        <v>10.800000000000001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167</v>
      </c>
      <c r="AU327" s="244" t="s">
        <v>81</v>
      </c>
      <c r="AV327" s="13" t="s">
        <v>81</v>
      </c>
      <c r="AW327" s="13" t="s">
        <v>33</v>
      </c>
      <c r="AX327" s="13" t="s">
        <v>72</v>
      </c>
      <c r="AY327" s="244" t="s">
        <v>153</v>
      </c>
    </row>
    <row r="328" s="14" customFormat="1">
      <c r="A328" s="14"/>
      <c r="B328" s="245"/>
      <c r="C328" s="246"/>
      <c r="D328" s="227" t="s">
        <v>167</v>
      </c>
      <c r="E328" s="247" t="s">
        <v>19</v>
      </c>
      <c r="F328" s="248" t="s">
        <v>171</v>
      </c>
      <c r="G328" s="246"/>
      <c r="H328" s="249">
        <v>10.800000000000001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5" t="s">
        <v>167</v>
      </c>
      <c r="AU328" s="255" t="s">
        <v>81</v>
      </c>
      <c r="AV328" s="14" t="s">
        <v>161</v>
      </c>
      <c r="AW328" s="14" t="s">
        <v>33</v>
      </c>
      <c r="AX328" s="14" t="s">
        <v>79</v>
      </c>
      <c r="AY328" s="255" t="s">
        <v>153</v>
      </c>
    </row>
    <row r="329" s="2" customFormat="1" ht="24.15" customHeight="1">
      <c r="A329" s="39"/>
      <c r="B329" s="40"/>
      <c r="C329" s="214" t="s">
        <v>497</v>
      </c>
      <c r="D329" s="214" t="s">
        <v>156</v>
      </c>
      <c r="E329" s="215" t="s">
        <v>492</v>
      </c>
      <c r="F329" s="216" t="s">
        <v>493</v>
      </c>
      <c r="G329" s="217" t="s">
        <v>159</v>
      </c>
      <c r="H329" s="218">
        <v>10.800000000000001</v>
      </c>
      <c r="I329" s="219"/>
      <c r="J329" s="220">
        <f>ROUND(I329*H329,2)</f>
        <v>0</v>
      </c>
      <c r="K329" s="216" t="s">
        <v>160</v>
      </c>
      <c r="L329" s="45"/>
      <c r="M329" s="221" t="s">
        <v>19</v>
      </c>
      <c r="N329" s="222" t="s">
        <v>43</v>
      </c>
      <c r="O329" s="85"/>
      <c r="P329" s="223">
        <f>O329*H329</f>
        <v>0</v>
      </c>
      <c r="Q329" s="223">
        <v>0</v>
      </c>
      <c r="R329" s="223">
        <f>Q329*H329</f>
        <v>0</v>
      </c>
      <c r="S329" s="223">
        <v>0</v>
      </c>
      <c r="T329" s="224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5" t="s">
        <v>262</v>
      </c>
      <c r="AT329" s="225" t="s">
        <v>156</v>
      </c>
      <c r="AU329" s="225" t="s">
        <v>81</v>
      </c>
      <c r="AY329" s="18" t="s">
        <v>153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8" t="s">
        <v>79</v>
      </c>
      <c r="BK329" s="226">
        <f>ROUND(I329*H329,2)</f>
        <v>0</v>
      </c>
      <c r="BL329" s="18" t="s">
        <v>262</v>
      </c>
      <c r="BM329" s="225" t="s">
        <v>877</v>
      </c>
    </row>
    <row r="330" s="2" customFormat="1">
      <c r="A330" s="39"/>
      <c r="B330" s="40"/>
      <c r="C330" s="41"/>
      <c r="D330" s="227" t="s">
        <v>163</v>
      </c>
      <c r="E330" s="41"/>
      <c r="F330" s="228" t="s">
        <v>495</v>
      </c>
      <c r="G330" s="41"/>
      <c r="H330" s="41"/>
      <c r="I330" s="229"/>
      <c r="J330" s="41"/>
      <c r="K330" s="41"/>
      <c r="L330" s="45"/>
      <c r="M330" s="230"/>
      <c r="N330" s="231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163</v>
      </c>
      <c r="AU330" s="18" t="s">
        <v>81</v>
      </c>
    </row>
    <row r="331" s="2" customFormat="1">
      <c r="A331" s="39"/>
      <c r="B331" s="40"/>
      <c r="C331" s="41"/>
      <c r="D331" s="232" t="s">
        <v>165</v>
      </c>
      <c r="E331" s="41"/>
      <c r="F331" s="233" t="s">
        <v>496</v>
      </c>
      <c r="G331" s="41"/>
      <c r="H331" s="41"/>
      <c r="I331" s="229"/>
      <c r="J331" s="41"/>
      <c r="K331" s="41"/>
      <c r="L331" s="45"/>
      <c r="M331" s="230"/>
      <c r="N331" s="231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165</v>
      </c>
      <c r="AU331" s="18" t="s">
        <v>81</v>
      </c>
    </row>
    <row r="332" s="13" customFormat="1">
      <c r="A332" s="13"/>
      <c r="B332" s="234"/>
      <c r="C332" s="235"/>
      <c r="D332" s="227" t="s">
        <v>167</v>
      </c>
      <c r="E332" s="236" t="s">
        <v>19</v>
      </c>
      <c r="F332" s="237" t="s">
        <v>490</v>
      </c>
      <c r="G332" s="235"/>
      <c r="H332" s="238">
        <v>10.800000000000001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167</v>
      </c>
      <c r="AU332" s="244" t="s">
        <v>81</v>
      </c>
      <c r="AV332" s="13" t="s">
        <v>81</v>
      </c>
      <c r="AW332" s="13" t="s">
        <v>33</v>
      </c>
      <c r="AX332" s="13" t="s">
        <v>72</v>
      </c>
      <c r="AY332" s="244" t="s">
        <v>153</v>
      </c>
    </row>
    <row r="333" s="14" customFormat="1">
      <c r="A333" s="14"/>
      <c r="B333" s="245"/>
      <c r="C333" s="246"/>
      <c r="D333" s="227" t="s">
        <v>167</v>
      </c>
      <c r="E333" s="247" t="s">
        <v>19</v>
      </c>
      <c r="F333" s="248" t="s">
        <v>171</v>
      </c>
      <c r="G333" s="246"/>
      <c r="H333" s="249">
        <v>10.800000000000001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167</v>
      </c>
      <c r="AU333" s="255" t="s">
        <v>81</v>
      </c>
      <c r="AV333" s="14" t="s">
        <v>161</v>
      </c>
      <c r="AW333" s="14" t="s">
        <v>33</v>
      </c>
      <c r="AX333" s="14" t="s">
        <v>79</v>
      </c>
      <c r="AY333" s="255" t="s">
        <v>153</v>
      </c>
    </row>
    <row r="334" s="2" customFormat="1" ht="24.15" customHeight="1">
      <c r="A334" s="39"/>
      <c r="B334" s="40"/>
      <c r="C334" s="214" t="s">
        <v>503</v>
      </c>
      <c r="D334" s="214" t="s">
        <v>156</v>
      </c>
      <c r="E334" s="215" t="s">
        <v>498</v>
      </c>
      <c r="F334" s="216" t="s">
        <v>499</v>
      </c>
      <c r="G334" s="217" t="s">
        <v>159</v>
      </c>
      <c r="H334" s="218">
        <v>10.800000000000001</v>
      </c>
      <c r="I334" s="219"/>
      <c r="J334" s="220">
        <f>ROUND(I334*H334,2)</f>
        <v>0</v>
      </c>
      <c r="K334" s="216" t="s">
        <v>160</v>
      </c>
      <c r="L334" s="45"/>
      <c r="M334" s="221" t="s">
        <v>19</v>
      </c>
      <c r="N334" s="222" t="s">
        <v>43</v>
      </c>
      <c r="O334" s="85"/>
      <c r="P334" s="223">
        <f>O334*H334</f>
        <v>0</v>
      </c>
      <c r="Q334" s="223">
        <v>0</v>
      </c>
      <c r="R334" s="223">
        <f>Q334*H334</f>
        <v>0</v>
      </c>
      <c r="S334" s="223">
        <v>0</v>
      </c>
      <c r="T334" s="224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5" t="s">
        <v>262</v>
      </c>
      <c r="AT334" s="225" t="s">
        <v>156</v>
      </c>
      <c r="AU334" s="225" t="s">
        <v>81</v>
      </c>
      <c r="AY334" s="18" t="s">
        <v>153</v>
      </c>
      <c r="BE334" s="226">
        <f>IF(N334="základní",J334,0)</f>
        <v>0</v>
      </c>
      <c r="BF334" s="226">
        <f>IF(N334="snížená",J334,0)</f>
        <v>0</v>
      </c>
      <c r="BG334" s="226">
        <f>IF(N334="zákl. přenesená",J334,0)</f>
        <v>0</v>
      </c>
      <c r="BH334" s="226">
        <f>IF(N334="sníž. přenesená",J334,0)</f>
        <v>0</v>
      </c>
      <c r="BI334" s="226">
        <f>IF(N334="nulová",J334,0)</f>
        <v>0</v>
      </c>
      <c r="BJ334" s="18" t="s">
        <v>79</v>
      </c>
      <c r="BK334" s="226">
        <f>ROUND(I334*H334,2)</f>
        <v>0</v>
      </c>
      <c r="BL334" s="18" t="s">
        <v>262</v>
      </c>
      <c r="BM334" s="225" t="s">
        <v>878</v>
      </c>
    </row>
    <row r="335" s="2" customFormat="1">
      <c r="A335" s="39"/>
      <c r="B335" s="40"/>
      <c r="C335" s="41"/>
      <c r="D335" s="227" t="s">
        <v>163</v>
      </c>
      <c r="E335" s="41"/>
      <c r="F335" s="228" t="s">
        <v>501</v>
      </c>
      <c r="G335" s="41"/>
      <c r="H335" s="41"/>
      <c r="I335" s="229"/>
      <c r="J335" s="41"/>
      <c r="K335" s="41"/>
      <c r="L335" s="45"/>
      <c r="M335" s="230"/>
      <c r="N335" s="231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163</v>
      </c>
      <c r="AU335" s="18" t="s">
        <v>81</v>
      </c>
    </row>
    <row r="336" s="2" customFormat="1">
      <c r="A336" s="39"/>
      <c r="B336" s="40"/>
      <c r="C336" s="41"/>
      <c r="D336" s="232" t="s">
        <v>165</v>
      </c>
      <c r="E336" s="41"/>
      <c r="F336" s="233" t="s">
        <v>502</v>
      </c>
      <c r="G336" s="41"/>
      <c r="H336" s="41"/>
      <c r="I336" s="229"/>
      <c r="J336" s="41"/>
      <c r="K336" s="41"/>
      <c r="L336" s="45"/>
      <c r="M336" s="230"/>
      <c r="N336" s="231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165</v>
      </c>
      <c r="AU336" s="18" t="s">
        <v>81</v>
      </c>
    </row>
    <row r="337" s="13" customFormat="1">
      <c r="A337" s="13"/>
      <c r="B337" s="234"/>
      <c r="C337" s="235"/>
      <c r="D337" s="227" t="s">
        <v>167</v>
      </c>
      <c r="E337" s="236" t="s">
        <v>19</v>
      </c>
      <c r="F337" s="237" t="s">
        <v>490</v>
      </c>
      <c r="G337" s="235"/>
      <c r="H337" s="238">
        <v>10.800000000000001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167</v>
      </c>
      <c r="AU337" s="244" t="s">
        <v>81</v>
      </c>
      <c r="AV337" s="13" t="s">
        <v>81</v>
      </c>
      <c r="AW337" s="13" t="s">
        <v>33</v>
      </c>
      <c r="AX337" s="13" t="s">
        <v>72</v>
      </c>
      <c r="AY337" s="244" t="s">
        <v>153</v>
      </c>
    </row>
    <row r="338" s="14" customFormat="1">
      <c r="A338" s="14"/>
      <c r="B338" s="245"/>
      <c r="C338" s="246"/>
      <c r="D338" s="227" t="s">
        <v>167</v>
      </c>
      <c r="E338" s="247" t="s">
        <v>19</v>
      </c>
      <c r="F338" s="248" t="s">
        <v>171</v>
      </c>
      <c r="G338" s="246"/>
      <c r="H338" s="249">
        <v>10.800000000000001</v>
      </c>
      <c r="I338" s="250"/>
      <c r="J338" s="246"/>
      <c r="K338" s="246"/>
      <c r="L338" s="251"/>
      <c r="M338" s="252"/>
      <c r="N338" s="253"/>
      <c r="O338" s="253"/>
      <c r="P338" s="253"/>
      <c r="Q338" s="253"/>
      <c r="R338" s="253"/>
      <c r="S338" s="253"/>
      <c r="T338" s="25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5" t="s">
        <v>167</v>
      </c>
      <c r="AU338" s="255" t="s">
        <v>81</v>
      </c>
      <c r="AV338" s="14" t="s">
        <v>161</v>
      </c>
      <c r="AW338" s="14" t="s">
        <v>33</v>
      </c>
      <c r="AX338" s="14" t="s">
        <v>79</v>
      </c>
      <c r="AY338" s="255" t="s">
        <v>153</v>
      </c>
    </row>
    <row r="339" s="2" customFormat="1" ht="16.5" customHeight="1">
      <c r="A339" s="39"/>
      <c r="B339" s="40"/>
      <c r="C339" s="214" t="s">
        <v>509</v>
      </c>
      <c r="D339" s="214" t="s">
        <v>156</v>
      </c>
      <c r="E339" s="215" t="s">
        <v>504</v>
      </c>
      <c r="F339" s="216" t="s">
        <v>505</v>
      </c>
      <c r="G339" s="217" t="s">
        <v>159</v>
      </c>
      <c r="H339" s="218">
        <v>10.800000000000001</v>
      </c>
      <c r="I339" s="219"/>
      <c r="J339" s="220">
        <f>ROUND(I339*H339,2)</f>
        <v>0</v>
      </c>
      <c r="K339" s="216" t="s">
        <v>160</v>
      </c>
      <c r="L339" s="45"/>
      <c r="M339" s="221" t="s">
        <v>19</v>
      </c>
      <c r="N339" s="222" t="s">
        <v>43</v>
      </c>
      <c r="O339" s="85"/>
      <c r="P339" s="223">
        <f>O339*H339</f>
        <v>0</v>
      </c>
      <c r="Q339" s="223">
        <v>0.0020600000000000002</v>
      </c>
      <c r="R339" s="223">
        <f>Q339*H339</f>
        <v>0.022248000000000004</v>
      </c>
      <c r="S339" s="223">
        <v>0</v>
      </c>
      <c r="T339" s="224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5" t="s">
        <v>262</v>
      </c>
      <c r="AT339" s="225" t="s">
        <v>156</v>
      </c>
      <c r="AU339" s="225" t="s">
        <v>81</v>
      </c>
      <c r="AY339" s="18" t="s">
        <v>153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8" t="s">
        <v>79</v>
      </c>
      <c r="BK339" s="226">
        <f>ROUND(I339*H339,2)</f>
        <v>0</v>
      </c>
      <c r="BL339" s="18" t="s">
        <v>262</v>
      </c>
      <c r="BM339" s="225" t="s">
        <v>879</v>
      </c>
    </row>
    <row r="340" s="2" customFormat="1">
      <c r="A340" s="39"/>
      <c r="B340" s="40"/>
      <c r="C340" s="41"/>
      <c r="D340" s="227" t="s">
        <v>163</v>
      </c>
      <c r="E340" s="41"/>
      <c r="F340" s="228" t="s">
        <v>507</v>
      </c>
      <c r="G340" s="41"/>
      <c r="H340" s="41"/>
      <c r="I340" s="229"/>
      <c r="J340" s="41"/>
      <c r="K340" s="41"/>
      <c r="L340" s="45"/>
      <c r="M340" s="230"/>
      <c r="N340" s="231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163</v>
      </c>
      <c r="AU340" s="18" t="s">
        <v>81</v>
      </c>
    </row>
    <row r="341" s="2" customFormat="1">
      <c r="A341" s="39"/>
      <c r="B341" s="40"/>
      <c r="C341" s="41"/>
      <c r="D341" s="232" t="s">
        <v>165</v>
      </c>
      <c r="E341" s="41"/>
      <c r="F341" s="233" t="s">
        <v>508</v>
      </c>
      <c r="G341" s="41"/>
      <c r="H341" s="41"/>
      <c r="I341" s="229"/>
      <c r="J341" s="41"/>
      <c r="K341" s="41"/>
      <c r="L341" s="45"/>
      <c r="M341" s="230"/>
      <c r="N341" s="231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165</v>
      </c>
      <c r="AU341" s="18" t="s">
        <v>81</v>
      </c>
    </row>
    <row r="342" s="13" customFormat="1">
      <c r="A342" s="13"/>
      <c r="B342" s="234"/>
      <c r="C342" s="235"/>
      <c r="D342" s="227" t="s">
        <v>167</v>
      </c>
      <c r="E342" s="236" t="s">
        <v>19</v>
      </c>
      <c r="F342" s="237" t="s">
        <v>490</v>
      </c>
      <c r="G342" s="235"/>
      <c r="H342" s="238">
        <v>10.800000000000001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167</v>
      </c>
      <c r="AU342" s="244" t="s">
        <v>81</v>
      </c>
      <c r="AV342" s="13" t="s">
        <v>81</v>
      </c>
      <c r="AW342" s="13" t="s">
        <v>33</v>
      </c>
      <c r="AX342" s="13" t="s">
        <v>72</v>
      </c>
      <c r="AY342" s="244" t="s">
        <v>153</v>
      </c>
    </row>
    <row r="343" s="14" customFormat="1">
      <c r="A343" s="14"/>
      <c r="B343" s="245"/>
      <c r="C343" s="246"/>
      <c r="D343" s="227" t="s">
        <v>167</v>
      </c>
      <c r="E343" s="247" t="s">
        <v>19</v>
      </c>
      <c r="F343" s="248" t="s">
        <v>171</v>
      </c>
      <c r="G343" s="246"/>
      <c r="H343" s="249">
        <v>10.800000000000001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5" t="s">
        <v>167</v>
      </c>
      <c r="AU343" s="255" t="s">
        <v>81</v>
      </c>
      <c r="AV343" s="14" t="s">
        <v>161</v>
      </c>
      <c r="AW343" s="14" t="s">
        <v>33</v>
      </c>
      <c r="AX343" s="14" t="s">
        <v>79</v>
      </c>
      <c r="AY343" s="255" t="s">
        <v>153</v>
      </c>
    </row>
    <row r="344" s="2" customFormat="1" ht="16.5" customHeight="1">
      <c r="A344" s="39"/>
      <c r="B344" s="40"/>
      <c r="C344" s="214" t="s">
        <v>515</v>
      </c>
      <c r="D344" s="214" t="s">
        <v>156</v>
      </c>
      <c r="E344" s="215" t="s">
        <v>516</v>
      </c>
      <c r="F344" s="216" t="s">
        <v>517</v>
      </c>
      <c r="G344" s="217" t="s">
        <v>518</v>
      </c>
      <c r="H344" s="218">
        <v>3</v>
      </c>
      <c r="I344" s="219"/>
      <c r="J344" s="220">
        <f>ROUND(I344*H344,2)</f>
        <v>0</v>
      </c>
      <c r="K344" s="216" t="s">
        <v>257</v>
      </c>
      <c r="L344" s="45"/>
      <c r="M344" s="221" t="s">
        <v>19</v>
      </c>
      <c r="N344" s="222" t="s">
        <v>43</v>
      </c>
      <c r="O344" s="85"/>
      <c r="P344" s="223">
        <f>O344*H344</f>
        <v>0</v>
      </c>
      <c r="Q344" s="223">
        <v>0.00023000000000000001</v>
      </c>
      <c r="R344" s="223">
        <f>Q344*H344</f>
        <v>0.00069000000000000008</v>
      </c>
      <c r="S344" s="223">
        <v>0</v>
      </c>
      <c r="T344" s="224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5" t="s">
        <v>262</v>
      </c>
      <c r="AT344" s="225" t="s">
        <v>156</v>
      </c>
      <c r="AU344" s="225" t="s">
        <v>81</v>
      </c>
      <c r="AY344" s="18" t="s">
        <v>153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8" t="s">
        <v>79</v>
      </c>
      <c r="BK344" s="226">
        <f>ROUND(I344*H344,2)</f>
        <v>0</v>
      </c>
      <c r="BL344" s="18" t="s">
        <v>262</v>
      </c>
      <c r="BM344" s="225" t="s">
        <v>880</v>
      </c>
    </row>
    <row r="345" s="2" customFormat="1">
      <c r="A345" s="39"/>
      <c r="B345" s="40"/>
      <c r="C345" s="41"/>
      <c r="D345" s="227" t="s">
        <v>163</v>
      </c>
      <c r="E345" s="41"/>
      <c r="F345" s="228" t="s">
        <v>520</v>
      </c>
      <c r="G345" s="41"/>
      <c r="H345" s="41"/>
      <c r="I345" s="229"/>
      <c r="J345" s="41"/>
      <c r="K345" s="41"/>
      <c r="L345" s="45"/>
      <c r="M345" s="230"/>
      <c r="N345" s="231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163</v>
      </c>
      <c r="AU345" s="18" t="s">
        <v>81</v>
      </c>
    </row>
    <row r="346" s="2" customFormat="1">
      <c r="A346" s="39"/>
      <c r="B346" s="40"/>
      <c r="C346" s="41"/>
      <c r="D346" s="227" t="s">
        <v>259</v>
      </c>
      <c r="E346" s="41"/>
      <c r="F346" s="256" t="s">
        <v>521</v>
      </c>
      <c r="G346" s="41"/>
      <c r="H346" s="41"/>
      <c r="I346" s="229"/>
      <c r="J346" s="41"/>
      <c r="K346" s="41"/>
      <c r="L346" s="45"/>
      <c r="M346" s="230"/>
      <c r="N346" s="231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259</v>
      </c>
      <c r="AU346" s="18" t="s">
        <v>81</v>
      </c>
    </row>
    <row r="347" s="2" customFormat="1" ht="24.15" customHeight="1">
      <c r="A347" s="39"/>
      <c r="B347" s="40"/>
      <c r="C347" s="214" t="s">
        <v>522</v>
      </c>
      <c r="D347" s="214" t="s">
        <v>156</v>
      </c>
      <c r="E347" s="215" t="s">
        <v>523</v>
      </c>
      <c r="F347" s="216" t="s">
        <v>524</v>
      </c>
      <c r="G347" s="217" t="s">
        <v>518</v>
      </c>
      <c r="H347" s="218">
        <v>1</v>
      </c>
      <c r="I347" s="219"/>
      <c r="J347" s="220">
        <f>ROUND(I347*H347,2)</f>
        <v>0</v>
      </c>
      <c r="K347" s="216" t="s">
        <v>257</v>
      </c>
      <c r="L347" s="45"/>
      <c r="M347" s="221" t="s">
        <v>19</v>
      </c>
      <c r="N347" s="222" t="s">
        <v>43</v>
      </c>
      <c r="O347" s="85"/>
      <c r="P347" s="223">
        <f>O347*H347</f>
        <v>0</v>
      </c>
      <c r="Q347" s="223">
        <v>0.00017000000000000001</v>
      </c>
      <c r="R347" s="223">
        <f>Q347*H347</f>
        <v>0.00017000000000000001</v>
      </c>
      <c r="S347" s="223">
        <v>0</v>
      </c>
      <c r="T347" s="22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5" t="s">
        <v>262</v>
      </c>
      <c r="AT347" s="225" t="s">
        <v>156</v>
      </c>
      <c r="AU347" s="225" t="s">
        <v>81</v>
      </c>
      <c r="AY347" s="18" t="s">
        <v>153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8" t="s">
        <v>79</v>
      </c>
      <c r="BK347" s="226">
        <f>ROUND(I347*H347,2)</f>
        <v>0</v>
      </c>
      <c r="BL347" s="18" t="s">
        <v>262</v>
      </c>
      <c r="BM347" s="225" t="s">
        <v>881</v>
      </c>
    </row>
    <row r="348" s="2" customFormat="1">
      <c r="A348" s="39"/>
      <c r="B348" s="40"/>
      <c r="C348" s="41"/>
      <c r="D348" s="227" t="s">
        <v>163</v>
      </c>
      <c r="E348" s="41"/>
      <c r="F348" s="228" t="s">
        <v>526</v>
      </c>
      <c r="G348" s="41"/>
      <c r="H348" s="41"/>
      <c r="I348" s="229"/>
      <c r="J348" s="41"/>
      <c r="K348" s="41"/>
      <c r="L348" s="45"/>
      <c r="M348" s="230"/>
      <c r="N348" s="231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163</v>
      </c>
      <c r="AU348" s="18" t="s">
        <v>81</v>
      </c>
    </row>
    <row r="349" s="2" customFormat="1">
      <c r="A349" s="39"/>
      <c r="B349" s="40"/>
      <c r="C349" s="41"/>
      <c r="D349" s="227" t="s">
        <v>259</v>
      </c>
      <c r="E349" s="41"/>
      <c r="F349" s="256" t="s">
        <v>527</v>
      </c>
      <c r="G349" s="41"/>
      <c r="H349" s="41"/>
      <c r="I349" s="229"/>
      <c r="J349" s="41"/>
      <c r="K349" s="41"/>
      <c r="L349" s="45"/>
      <c r="M349" s="230"/>
      <c r="N349" s="231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259</v>
      </c>
      <c r="AU349" s="18" t="s">
        <v>81</v>
      </c>
    </row>
    <row r="350" s="2" customFormat="1" ht="24.15" customHeight="1">
      <c r="A350" s="39"/>
      <c r="B350" s="40"/>
      <c r="C350" s="214" t="s">
        <v>528</v>
      </c>
      <c r="D350" s="214" t="s">
        <v>156</v>
      </c>
      <c r="E350" s="215" t="s">
        <v>529</v>
      </c>
      <c r="F350" s="216" t="s">
        <v>530</v>
      </c>
      <c r="G350" s="217" t="s">
        <v>296</v>
      </c>
      <c r="H350" s="218">
        <v>0.023</v>
      </c>
      <c r="I350" s="219"/>
      <c r="J350" s="220">
        <f>ROUND(I350*H350,2)</f>
        <v>0</v>
      </c>
      <c r="K350" s="216" t="s">
        <v>160</v>
      </c>
      <c r="L350" s="45"/>
      <c r="M350" s="221" t="s">
        <v>19</v>
      </c>
      <c r="N350" s="222" t="s">
        <v>43</v>
      </c>
      <c r="O350" s="85"/>
      <c r="P350" s="223">
        <f>O350*H350</f>
        <v>0</v>
      </c>
      <c r="Q350" s="223">
        <v>0</v>
      </c>
      <c r="R350" s="223">
        <f>Q350*H350</f>
        <v>0</v>
      </c>
      <c r="S350" s="223">
        <v>0</v>
      </c>
      <c r="T350" s="22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5" t="s">
        <v>262</v>
      </c>
      <c r="AT350" s="225" t="s">
        <v>156</v>
      </c>
      <c r="AU350" s="225" t="s">
        <v>81</v>
      </c>
      <c r="AY350" s="18" t="s">
        <v>153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8" t="s">
        <v>79</v>
      </c>
      <c r="BK350" s="226">
        <f>ROUND(I350*H350,2)</f>
        <v>0</v>
      </c>
      <c r="BL350" s="18" t="s">
        <v>262</v>
      </c>
      <c r="BM350" s="225" t="s">
        <v>882</v>
      </c>
    </row>
    <row r="351" s="2" customFormat="1">
      <c r="A351" s="39"/>
      <c r="B351" s="40"/>
      <c r="C351" s="41"/>
      <c r="D351" s="227" t="s">
        <v>163</v>
      </c>
      <c r="E351" s="41"/>
      <c r="F351" s="228" t="s">
        <v>532</v>
      </c>
      <c r="G351" s="41"/>
      <c r="H351" s="41"/>
      <c r="I351" s="229"/>
      <c r="J351" s="41"/>
      <c r="K351" s="41"/>
      <c r="L351" s="45"/>
      <c r="M351" s="230"/>
      <c r="N351" s="231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163</v>
      </c>
      <c r="AU351" s="18" t="s">
        <v>81</v>
      </c>
    </row>
    <row r="352" s="2" customFormat="1">
      <c r="A352" s="39"/>
      <c r="B352" s="40"/>
      <c r="C352" s="41"/>
      <c r="D352" s="232" t="s">
        <v>165</v>
      </c>
      <c r="E352" s="41"/>
      <c r="F352" s="233" t="s">
        <v>533</v>
      </c>
      <c r="G352" s="41"/>
      <c r="H352" s="41"/>
      <c r="I352" s="229"/>
      <c r="J352" s="41"/>
      <c r="K352" s="41"/>
      <c r="L352" s="45"/>
      <c r="M352" s="230"/>
      <c r="N352" s="231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165</v>
      </c>
      <c r="AU352" s="18" t="s">
        <v>81</v>
      </c>
    </row>
    <row r="353" s="12" customFormat="1" ht="22.8" customHeight="1">
      <c r="A353" s="12"/>
      <c r="B353" s="198"/>
      <c r="C353" s="199"/>
      <c r="D353" s="200" t="s">
        <v>71</v>
      </c>
      <c r="E353" s="212" t="s">
        <v>534</v>
      </c>
      <c r="F353" s="212" t="s">
        <v>535</v>
      </c>
      <c r="G353" s="199"/>
      <c r="H353" s="199"/>
      <c r="I353" s="202"/>
      <c r="J353" s="213">
        <f>BK353</f>
        <v>0</v>
      </c>
      <c r="K353" s="199"/>
      <c r="L353" s="204"/>
      <c r="M353" s="205"/>
      <c r="N353" s="206"/>
      <c r="O353" s="206"/>
      <c r="P353" s="207">
        <f>SUM(P354:P372)</f>
        <v>0</v>
      </c>
      <c r="Q353" s="206"/>
      <c r="R353" s="207">
        <f>SUM(R354:R372)</f>
        <v>0.19193250000000001</v>
      </c>
      <c r="S353" s="206"/>
      <c r="T353" s="208">
        <f>SUM(T354:T372)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9" t="s">
        <v>81</v>
      </c>
      <c r="AT353" s="210" t="s">
        <v>71</v>
      </c>
      <c r="AU353" s="210" t="s">
        <v>79</v>
      </c>
      <c r="AY353" s="209" t="s">
        <v>153</v>
      </c>
      <c r="BK353" s="211">
        <f>SUM(BK354:BK372)</f>
        <v>0</v>
      </c>
    </row>
    <row r="354" s="2" customFormat="1" ht="24.15" customHeight="1">
      <c r="A354" s="39"/>
      <c r="B354" s="40"/>
      <c r="C354" s="214" t="s">
        <v>536</v>
      </c>
      <c r="D354" s="214" t="s">
        <v>156</v>
      </c>
      <c r="E354" s="215" t="s">
        <v>537</v>
      </c>
      <c r="F354" s="216" t="s">
        <v>538</v>
      </c>
      <c r="G354" s="217" t="s">
        <v>246</v>
      </c>
      <c r="H354" s="218">
        <v>7.5</v>
      </c>
      <c r="I354" s="219"/>
      <c r="J354" s="220">
        <f>ROUND(I354*H354,2)</f>
        <v>0</v>
      </c>
      <c r="K354" s="216" t="s">
        <v>160</v>
      </c>
      <c r="L354" s="45"/>
      <c r="M354" s="221" t="s">
        <v>19</v>
      </c>
      <c r="N354" s="222" t="s">
        <v>43</v>
      </c>
      <c r="O354" s="85"/>
      <c r="P354" s="223">
        <f>O354*H354</f>
        <v>0</v>
      </c>
      <c r="Q354" s="223">
        <v>1.0000000000000001E-05</v>
      </c>
      <c r="R354" s="223">
        <f>Q354*H354</f>
        <v>7.5000000000000007E-05</v>
      </c>
      <c r="S354" s="223">
        <v>0</v>
      </c>
      <c r="T354" s="224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5" t="s">
        <v>262</v>
      </c>
      <c r="AT354" s="225" t="s">
        <v>156</v>
      </c>
      <c r="AU354" s="225" t="s">
        <v>81</v>
      </c>
      <c r="AY354" s="18" t="s">
        <v>153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8" t="s">
        <v>79</v>
      </c>
      <c r="BK354" s="226">
        <f>ROUND(I354*H354,2)</f>
        <v>0</v>
      </c>
      <c r="BL354" s="18" t="s">
        <v>262</v>
      </c>
      <c r="BM354" s="225" t="s">
        <v>883</v>
      </c>
    </row>
    <row r="355" s="2" customFormat="1">
      <c r="A355" s="39"/>
      <c r="B355" s="40"/>
      <c r="C355" s="41"/>
      <c r="D355" s="227" t="s">
        <v>163</v>
      </c>
      <c r="E355" s="41"/>
      <c r="F355" s="228" t="s">
        <v>540</v>
      </c>
      <c r="G355" s="41"/>
      <c r="H355" s="41"/>
      <c r="I355" s="229"/>
      <c r="J355" s="41"/>
      <c r="K355" s="41"/>
      <c r="L355" s="45"/>
      <c r="M355" s="230"/>
      <c r="N355" s="231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163</v>
      </c>
      <c r="AU355" s="18" t="s">
        <v>81</v>
      </c>
    </row>
    <row r="356" s="2" customFormat="1">
      <c r="A356" s="39"/>
      <c r="B356" s="40"/>
      <c r="C356" s="41"/>
      <c r="D356" s="232" t="s">
        <v>165</v>
      </c>
      <c r="E356" s="41"/>
      <c r="F356" s="233" t="s">
        <v>541</v>
      </c>
      <c r="G356" s="41"/>
      <c r="H356" s="41"/>
      <c r="I356" s="229"/>
      <c r="J356" s="41"/>
      <c r="K356" s="41"/>
      <c r="L356" s="45"/>
      <c r="M356" s="230"/>
      <c r="N356" s="231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165</v>
      </c>
      <c r="AU356" s="18" t="s">
        <v>81</v>
      </c>
    </row>
    <row r="357" s="2" customFormat="1" ht="33" customHeight="1">
      <c r="A357" s="39"/>
      <c r="B357" s="40"/>
      <c r="C357" s="214" t="s">
        <v>542</v>
      </c>
      <c r="D357" s="214" t="s">
        <v>156</v>
      </c>
      <c r="E357" s="215" t="s">
        <v>543</v>
      </c>
      <c r="F357" s="216" t="s">
        <v>544</v>
      </c>
      <c r="G357" s="217" t="s">
        <v>159</v>
      </c>
      <c r="H357" s="218">
        <v>18.75</v>
      </c>
      <c r="I357" s="219"/>
      <c r="J357" s="220">
        <f>ROUND(I357*H357,2)</f>
        <v>0</v>
      </c>
      <c r="K357" s="216" t="s">
        <v>160</v>
      </c>
      <c r="L357" s="45"/>
      <c r="M357" s="221" t="s">
        <v>19</v>
      </c>
      <c r="N357" s="222" t="s">
        <v>43</v>
      </c>
      <c r="O357" s="85"/>
      <c r="P357" s="223">
        <f>O357*H357</f>
        <v>0</v>
      </c>
      <c r="Q357" s="223">
        <v>0.00125</v>
      </c>
      <c r="R357" s="223">
        <f>Q357*H357</f>
        <v>0.0234375</v>
      </c>
      <c r="S357" s="223">
        <v>0</v>
      </c>
      <c r="T357" s="224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5" t="s">
        <v>262</v>
      </c>
      <c r="AT357" s="225" t="s">
        <v>156</v>
      </c>
      <c r="AU357" s="225" t="s">
        <v>81</v>
      </c>
      <c r="AY357" s="18" t="s">
        <v>153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8" t="s">
        <v>79</v>
      </c>
      <c r="BK357" s="226">
        <f>ROUND(I357*H357,2)</f>
        <v>0</v>
      </c>
      <c r="BL357" s="18" t="s">
        <v>262</v>
      </c>
      <c r="BM357" s="225" t="s">
        <v>884</v>
      </c>
    </row>
    <row r="358" s="2" customFormat="1">
      <c r="A358" s="39"/>
      <c r="B358" s="40"/>
      <c r="C358" s="41"/>
      <c r="D358" s="227" t="s">
        <v>163</v>
      </c>
      <c r="E358" s="41"/>
      <c r="F358" s="228" t="s">
        <v>546</v>
      </c>
      <c r="G358" s="41"/>
      <c r="H358" s="41"/>
      <c r="I358" s="229"/>
      <c r="J358" s="41"/>
      <c r="K358" s="41"/>
      <c r="L358" s="45"/>
      <c r="M358" s="230"/>
      <c r="N358" s="231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163</v>
      </c>
      <c r="AU358" s="18" t="s">
        <v>81</v>
      </c>
    </row>
    <row r="359" s="2" customFormat="1">
      <c r="A359" s="39"/>
      <c r="B359" s="40"/>
      <c r="C359" s="41"/>
      <c r="D359" s="232" t="s">
        <v>165</v>
      </c>
      <c r="E359" s="41"/>
      <c r="F359" s="233" t="s">
        <v>547</v>
      </c>
      <c r="G359" s="41"/>
      <c r="H359" s="41"/>
      <c r="I359" s="229"/>
      <c r="J359" s="41"/>
      <c r="K359" s="41"/>
      <c r="L359" s="45"/>
      <c r="M359" s="230"/>
      <c r="N359" s="231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165</v>
      </c>
      <c r="AU359" s="18" t="s">
        <v>81</v>
      </c>
    </row>
    <row r="360" s="13" customFormat="1">
      <c r="A360" s="13"/>
      <c r="B360" s="234"/>
      <c r="C360" s="235"/>
      <c r="D360" s="227" t="s">
        <v>167</v>
      </c>
      <c r="E360" s="236" t="s">
        <v>19</v>
      </c>
      <c r="F360" s="237" t="s">
        <v>885</v>
      </c>
      <c r="G360" s="235"/>
      <c r="H360" s="238">
        <v>18.75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167</v>
      </c>
      <c r="AU360" s="244" t="s">
        <v>81</v>
      </c>
      <c r="AV360" s="13" t="s">
        <v>81</v>
      </c>
      <c r="AW360" s="13" t="s">
        <v>33</v>
      </c>
      <c r="AX360" s="13" t="s">
        <v>72</v>
      </c>
      <c r="AY360" s="244" t="s">
        <v>153</v>
      </c>
    </row>
    <row r="361" s="14" customFormat="1">
      <c r="A361" s="14"/>
      <c r="B361" s="245"/>
      <c r="C361" s="246"/>
      <c r="D361" s="227" t="s">
        <v>167</v>
      </c>
      <c r="E361" s="247" t="s">
        <v>19</v>
      </c>
      <c r="F361" s="248" t="s">
        <v>171</v>
      </c>
      <c r="G361" s="246"/>
      <c r="H361" s="249">
        <v>18.75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167</v>
      </c>
      <c r="AU361" s="255" t="s">
        <v>81</v>
      </c>
      <c r="AV361" s="14" t="s">
        <v>161</v>
      </c>
      <c r="AW361" s="14" t="s">
        <v>33</v>
      </c>
      <c r="AX361" s="14" t="s">
        <v>79</v>
      </c>
      <c r="AY361" s="255" t="s">
        <v>153</v>
      </c>
    </row>
    <row r="362" s="2" customFormat="1" ht="24.15" customHeight="1">
      <c r="A362" s="39"/>
      <c r="B362" s="40"/>
      <c r="C362" s="257" t="s">
        <v>549</v>
      </c>
      <c r="D362" s="257" t="s">
        <v>370</v>
      </c>
      <c r="E362" s="258" t="s">
        <v>550</v>
      </c>
      <c r="F362" s="259" t="s">
        <v>551</v>
      </c>
      <c r="G362" s="260" t="s">
        <v>159</v>
      </c>
      <c r="H362" s="261">
        <v>20.719000000000001</v>
      </c>
      <c r="I362" s="262"/>
      <c r="J362" s="263">
        <f>ROUND(I362*H362,2)</f>
        <v>0</v>
      </c>
      <c r="K362" s="259" t="s">
        <v>160</v>
      </c>
      <c r="L362" s="264"/>
      <c r="M362" s="265" t="s">
        <v>19</v>
      </c>
      <c r="N362" s="266" t="s">
        <v>43</v>
      </c>
      <c r="O362" s="85"/>
      <c r="P362" s="223">
        <f>O362*H362</f>
        <v>0</v>
      </c>
      <c r="Q362" s="223">
        <v>0.0080000000000000002</v>
      </c>
      <c r="R362" s="223">
        <f>Q362*H362</f>
        <v>0.16575200000000001</v>
      </c>
      <c r="S362" s="223">
        <v>0</v>
      </c>
      <c r="T362" s="224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5" t="s">
        <v>369</v>
      </c>
      <c r="AT362" s="225" t="s">
        <v>370</v>
      </c>
      <c r="AU362" s="225" t="s">
        <v>81</v>
      </c>
      <c r="AY362" s="18" t="s">
        <v>153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8" t="s">
        <v>79</v>
      </c>
      <c r="BK362" s="226">
        <f>ROUND(I362*H362,2)</f>
        <v>0</v>
      </c>
      <c r="BL362" s="18" t="s">
        <v>262</v>
      </c>
      <c r="BM362" s="225" t="s">
        <v>886</v>
      </c>
    </row>
    <row r="363" s="2" customFormat="1">
      <c r="A363" s="39"/>
      <c r="B363" s="40"/>
      <c r="C363" s="41"/>
      <c r="D363" s="227" t="s">
        <v>163</v>
      </c>
      <c r="E363" s="41"/>
      <c r="F363" s="228" t="s">
        <v>551</v>
      </c>
      <c r="G363" s="41"/>
      <c r="H363" s="41"/>
      <c r="I363" s="229"/>
      <c r="J363" s="41"/>
      <c r="K363" s="41"/>
      <c r="L363" s="45"/>
      <c r="M363" s="230"/>
      <c r="N363" s="231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163</v>
      </c>
      <c r="AU363" s="18" t="s">
        <v>81</v>
      </c>
    </row>
    <row r="364" s="13" customFormat="1">
      <c r="A364" s="13"/>
      <c r="B364" s="234"/>
      <c r="C364" s="235"/>
      <c r="D364" s="227" t="s">
        <v>167</v>
      </c>
      <c r="E364" s="236" t="s">
        <v>19</v>
      </c>
      <c r="F364" s="237" t="s">
        <v>887</v>
      </c>
      <c r="G364" s="235"/>
      <c r="H364" s="238">
        <v>20.719000000000001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167</v>
      </c>
      <c r="AU364" s="244" t="s">
        <v>81</v>
      </c>
      <c r="AV364" s="13" t="s">
        <v>81</v>
      </c>
      <c r="AW364" s="13" t="s">
        <v>33</v>
      </c>
      <c r="AX364" s="13" t="s">
        <v>79</v>
      </c>
      <c r="AY364" s="244" t="s">
        <v>153</v>
      </c>
    </row>
    <row r="365" s="2" customFormat="1" ht="24.15" customHeight="1">
      <c r="A365" s="39"/>
      <c r="B365" s="40"/>
      <c r="C365" s="214" t="s">
        <v>554</v>
      </c>
      <c r="D365" s="214" t="s">
        <v>156</v>
      </c>
      <c r="E365" s="215" t="s">
        <v>555</v>
      </c>
      <c r="F365" s="216" t="s">
        <v>556</v>
      </c>
      <c r="G365" s="217" t="s">
        <v>246</v>
      </c>
      <c r="H365" s="218">
        <v>13.34</v>
      </c>
      <c r="I365" s="219"/>
      <c r="J365" s="220">
        <f>ROUND(I365*H365,2)</f>
        <v>0</v>
      </c>
      <c r="K365" s="216" t="s">
        <v>160</v>
      </c>
      <c r="L365" s="45"/>
      <c r="M365" s="221" t="s">
        <v>19</v>
      </c>
      <c r="N365" s="222" t="s">
        <v>43</v>
      </c>
      <c r="O365" s="85"/>
      <c r="P365" s="223">
        <f>O365*H365</f>
        <v>0</v>
      </c>
      <c r="Q365" s="223">
        <v>0.00020000000000000001</v>
      </c>
      <c r="R365" s="223">
        <f>Q365*H365</f>
        <v>0.0026680000000000002</v>
      </c>
      <c r="S365" s="223">
        <v>0</v>
      </c>
      <c r="T365" s="224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5" t="s">
        <v>262</v>
      </c>
      <c r="AT365" s="225" t="s">
        <v>156</v>
      </c>
      <c r="AU365" s="225" t="s">
        <v>81</v>
      </c>
      <c r="AY365" s="18" t="s">
        <v>153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8" t="s">
        <v>79</v>
      </c>
      <c r="BK365" s="226">
        <f>ROUND(I365*H365,2)</f>
        <v>0</v>
      </c>
      <c r="BL365" s="18" t="s">
        <v>262</v>
      </c>
      <c r="BM365" s="225" t="s">
        <v>888</v>
      </c>
    </row>
    <row r="366" s="2" customFormat="1">
      <c r="A366" s="39"/>
      <c r="B366" s="40"/>
      <c r="C366" s="41"/>
      <c r="D366" s="227" t="s">
        <v>163</v>
      </c>
      <c r="E366" s="41"/>
      <c r="F366" s="228" t="s">
        <v>558</v>
      </c>
      <c r="G366" s="41"/>
      <c r="H366" s="41"/>
      <c r="I366" s="229"/>
      <c r="J366" s="41"/>
      <c r="K366" s="41"/>
      <c r="L366" s="45"/>
      <c r="M366" s="230"/>
      <c r="N366" s="231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163</v>
      </c>
      <c r="AU366" s="18" t="s">
        <v>81</v>
      </c>
    </row>
    <row r="367" s="2" customFormat="1">
      <c r="A367" s="39"/>
      <c r="B367" s="40"/>
      <c r="C367" s="41"/>
      <c r="D367" s="232" t="s">
        <v>165</v>
      </c>
      <c r="E367" s="41"/>
      <c r="F367" s="233" t="s">
        <v>559</v>
      </c>
      <c r="G367" s="41"/>
      <c r="H367" s="41"/>
      <c r="I367" s="229"/>
      <c r="J367" s="41"/>
      <c r="K367" s="41"/>
      <c r="L367" s="45"/>
      <c r="M367" s="230"/>
      <c r="N367" s="231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165</v>
      </c>
      <c r="AU367" s="18" t="s">
        <v>81</v>
      </c>
    </row>
    <row r="368" s="13" customFormat="1">
      <c r="A368" s="13"/>
      <c r="B368" s="234"/>
      <c r="C368" s="235"/>
      <c r="D368" s="227" t="s">
        <v>167</v>
      </c>
      <c r="E368" s="236" t="s">
        <v>19</v>
      </c>
      <c r="F368" s="237" t="s">
        <v>889</v>
      </c>
      <c r="G368" s="235"/>
      <c r="H368" s="238">
        <v>13.34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167</v>
      </c>
      <c r="AU368" s="244" t="s">
        <v>81</v>
      </c>
      <c r="AV368" s="13" t="s">
        <v>81</v>
      </c>
      <c r="AW368" s="13" t="s">
        <v>33</v>
      </c>
      <c r="AX368" s="13" t="s">
        <v>72</v>
      </c>
      <c r="AY368" s="244" t="s">
        <v>153</v>
      </c>
    </row>
    <row r="369" s="14" customFormat="1">
      <c r="A369" s="14"/>
      <c r="B369" s="245"/>
      <c r="C369" s="246"/>
      <c r="D369" s="227" t="s">
        <v>167</v>
      </c>
      <c r="E369" s="247" t="s">
        <v>19</v>
      </c>
      <c r="F369" s="248" t="s">
        <v>171</v>
      </c>
      <c r="G369" s="246"/>
      <c r="H369" s="249">
        <v>13.34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167</v>
      </c>
      <c r="AU369" s="255" t="s">
        <v>81</v>
      </c>
      <c r="AV369" s="14" t="s">
        <v>161</v>
      </c>
      <c r="AW369" s="14" t="s">
        <v>33</v>
      </c>
      <c r="AX369" s="14" t="s">
        <v>79</v>
      </c>
      <c r="AY369" s="255" t="s">
        <v>153</v>
      </c>
    </row>
    <row r="370" s="2" customFormat="1" ht="24.15" customHeight="1">
      <c r="A370" s="39"/>
      <c r="B370" s="40"/>
      <c r="C370" s="214" t="s">
        <v>561</v>
      </c>
      <c r="D370" s="214" t="s">
        <v>156</v>
      </c>
      <c r="E370" s="215" t="s">
        <v>562</v>
      </c>
      <c r="F370" s="216" t="s">
        <v>563</v>
      </c>
      <c r="G370" s="217" t="s">
        <v>296</v>
      </c>
      <c r="H370" s="218">
        <v>0.192</v>
      </c>
      <c r="I370" s="219"/>
      <c r="J370" s="220">
        <f>ROUND(I370*H370,2)</f>
        <v>0</v>
      </c>
      <c r="K370" s="216" t="s">
        <v>160</v>
      </c>
      <c r="L370" s="45"/>
      <c r="M370" s="221" t="s">
        <v>19</v>
      </c>
      <c r="N370" s="222" t="s">
        <v>43</v>
      </c>
      <c r="O370" s="85"/>
      <c r="P370" s="223">
        <f>O370*H370</f>
        <v>0</v>
      </c>
      <c r="Q370" s="223">
        <v>0</v>
      </c>
      <c r="R370" s="223">
        <f>Q370*H370</f>
        <v>0</v>
      </c>
      <c r="S370" s="223">
        <v>0</v>
      </c>
      <c r="T370" s="224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5" t="s">
        <v>262</v>
      </c>
      <c r="AT370" s="225" t="s">
        <v>156</v>
      </c>
      <c r="AU370" s="225" t="s">
        <v>81</v>
      </c>
      <c r="AY370" s="18" t="s">
        <v>153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8" t="s">
        <v>79</v>
      </c>
      <c r="BK370" s="226">
        <f>ROUND(I370*H370,2)</f>
        <v>0</v>
      </c>
      <c r="BL370" s="18" t="s">
        <v>262</v>
      </c>
      <c r="BM370" s="225" t="s">
        <v>890</v>
      </c>
    </row>
    <row r="371" s="2" customFormat="1">
      <c r="A371" s="39"/>
      <c r="B371" s="40"/>
      <c r="C371" s="41"/>
      <c r="D371" s="227" t="s">
        <v>163</v>
      </c>
      <c r="E371" s="41"/>
      <c r="F371" s="228" t="s">
        <v>565</v>
      </c>
      <c r="G371" s="41"/>
      <c r="H371" s="41"/>
      <c r="I371" s="229"/>
      <c r="J371" s="41"/>
      <c r="K371" s="41"/>
      <c r="L371" s="45"/>
      <c r="M371" s="230"/>
      <c r="N371" s="231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163</v>
      </c>
      <c r="AU371" s="18" t="s">
        <v>81</v>
      </c>
    </row>
    <row r="372" s="2" customFormat="1">
      <c r="A372" s="39"/>
      <c r="B372" s="40"/>
      <c r="C372" s="41"/>
      <c r="D372" s="232" t="s">
        <v>165</v>
      </c>
      <c r="E372" s="41"/>
      <c r="F372" s="233" t="s">
        <v>566</v>
      </c>
      <c r="G372" s="41"/>
      <c r="H372" s="41"/>
      <c r="I372" s="229"/>
      <c r="J372" s="41"/>
      <c r="K372" s="41"/>
      <c r="L372" s="45"/>
      <c r="M372" s="230"/>
      <c r="N372" s="231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165</v>
      </c>
      <c r="AU372" s="18" t="s">
        <v>81</v>
      </c>
    </row>
    <row r="373" s="12" customFormat="1" ht="22.8" customHeight="1">
      <c r="A373" s="12"/>
      <c r="B373" s="198"/>
      <c r="C373" s="199"/>
      <c r="D373" s="200" t="s">
        <v>71</v>
      </c>
      <c r="E373" s="212" t="s">
        <v>567</v>
      </c>
      <c r="F373" s="212" t="s">
        <v>568</v>
      </c>
      <c r="G373" s="199"/>
      <c r="H373" s="199"/>
      <c r="I373" s="202"/>
      <c r="J373" s="213">
        <f>BK373</f>
        <v>0</v>
      </c>
      <c r="K373" s="199"/>
      <c r="L373" s="204"/>
      <c r="M373" s="205"/>
      <c r="N373" s="206"/>
      <c r="O373" s="206"/>
      <c r="P373" s="207">
        <f>SUM(P374:P385)</f>
        <v>0</v>
      </c>
      <c r="Q373" s="206"/>
      <c r="R373" s="207">
        <f>SUM(R374:R385)</f>
        <v>0.001782</v>
      </c>
      <c r="S373" s="206"/>
      <c r="T373" s="208">
        <f>SUM(T374:T385)</f>
        <v>0.024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09" t="s">
        <v>81</v>
      </c>
      <c r="AT373" s="210" t="s">
        <v>71</v>
      </c>
      <c r="AU373" s="210" t="s">
        <v>79</v>
      </c>
      <c r="AY373" s="209" t="s">
        <v>153</v>
      </c>
      <c r="BK373" s="211">
        <f>SUM(BK374:BK385)</f>
        <v>0</v>
      </c>
    </row>
    <row r="374" s="2" customFormat="1" ht="24.15" customHeight="1">
      <c r="A374" s="39"/>
      <c r="B374" s="40"/>
      <c r="C374" s="214" t="s">
        <v>569</v>
      </c>
      <c r="D374" s="214" t="s">
        <v>156</v>
      </c>
      <c r="E374" s="215" t="s">
        <v>570</v>
      </c>
      <c r="F374" s="216" t="s">
        <v>571</v>
      </c>
      <c r="G374" s="217" t="s">
        <v>339</v>
      </c>
      <c r="H374" s="218">
        <v>1</v>
      </c>
      <c r="I374" s="219"/>
      <c r="J374" s="220">
        <f>ROUND(I374*H374,2)</f>
        <v>0</v>
      </c>
      <c r="K374" s="216" t="s">
        <v>160</v>
      </c>
      <c r="L374" s="45"/>
      <c r="M374" s="221" t="s">
        <v>19</v>
      </c>
      <c r="N374" s="222" t="s">
        <v>43</v>
      </c>
      <c r="O374" s="85"/>
      <c r="P374" s="223">
        <f>O374*H374</f>
        <v>0</v>
      </c>
      <c r="Q374" s="223">
        <v>0</v>
      </c>
      <c r="R374" s="223">
        <f>Q374*H374</f>
        <v>0</v>
      </c>
      <c r="S374" s="223">
        <v>0.024</v>
      </c>
      <c r="T374" s="224">
        <f>S374*H374</f>
        <v>0.024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5" t="s">
        <v>262</v>
      </c>
      <c r="AT374" s="225" t="s">
        <v>156</v>
      </c>
      <c r="AU374" s="225" t="s">
        <v>81</v>
      </c>
      <c r="AY374" s="18" t="s">
        <v>153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8" t="s">
        <v>79</v>
      </c>
      <c r="BK374" s="226">
        <f>ROUND(I374*H374,2)</f>
        <v>0</v>
      </c>
      <c r="BL374" s="18" t="s">
        <v>262</v>
      </c>
      <c r="BM374" s="225" t="s">
        <v>891</v>
      </c>
    </row>
    <row r="375" s="2" customFormat="1">
      <c r="A375" s="39"/>
      <c r="B375" s="40"/>
      <c r="C375" s="41"/>
      <c r="D375" s="227" t="s">
        <v>163</v>
      </c>
      <c r="E375" s="41"/>
      <c r="F375" s="228" t="s">
        <v>573</v>
      </c>
      <c r="G375" s="41"/>
      <c r="H375" s="41"/>
      <c r="I375" s="229"/>
      <c r="J375" s="41"/>
      <c r="K375" s="41"/>
      <c r="L375" s="45"/>
      <c r="M375" s="230"/>
      <c r="N375" s="231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163</v>
      </c>
      <c r="AU375" s="18" t="s">
        <v>81</v>
      </c>
    </row>
    <row r="376" s="2" customFormat="1">
      <c r="A376" s="39"/>
      <c r="B376" s="40"/>
      <c r="C376" s="41"/>
      <c r="D376" s="232" t="s">
        <v>165</v>
      </c>
      <c r="E376" s="41"/>
      <c r="F376" s="233" t="s">
        <v>574</v>
      </c>
      <c r="G376" s="41"/>
      <c r="H376" s="41"/>
      <c r="I376" s="229"/>
      <c r="J376" s="41"/>
      <c r="K376" s="41"/>
      <c r="L376" s="45"/>
      <c r="M376" s="230"/>
      <c r="N376" s="231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165</v>
      </c>
      <c r="AU376" s="18" t="s">
        <v>81</v>
      </c>
    </row>
    <row r="377" s="2" customFormat="1" ht="24.15" customHeight="1">
      <c r="A377" s="39"/>
      <c r="B377" s="40"/>
      <c r="C377" s="214" t="s">
        <v>575</v>
      </c>
      <c r="D377" s="214" t="s">
        <v>156</v>
      </c>
      <c r="E377" s="215" t="s">
        <v>576</v>
      </c>
      <c r="F377" s="216" t="s">
        <v>577</v>
      </c>
      <c r="G377" s="217" t="s">
        <v>339</v>
      </c>
      <c r="H377" s="218">
        <v>1</v>
      </c>
      <c r="I377" s="219"/>
      <c r="J377" s="220">
        <f>ROUND(I377*H377,2)</f>
        <v>0</v>
      </c>
      <c r="K377" s="216" t="s">
        <v>160</v>
      </c>
      <c r="L377" s="45"/>
      <c r="M377" s="221" t="s">
        <v>19</v>
      </c>
      <c r="N377" s="222" t="s">
        <v>43</v>
      </c>
      <c r="O377" s="85"/>
      <c r="P377" s="223">
        <f>O377*H377</f>
        <v>0</v>
      </c>
      <c r="Q377" s="223">
        <v>0</v>
      </c>
      <c r="R377" s="223">
        <f>Q377*H377</f>
        <v>0</v>
      </c>
      <c r="S377" s="223">
        <v>0</v>
      </c>
      <c r="T377" s="22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5" t="s">
        <v>262</v>
      </c>
      <c r="AT377" s="225" t="s">
        <v>156</v>
      </c>
      <c r="AU377" s="225" t="s">
        <v>81</v>
      </c>
      <c r="AY377" s="18" t="s">
        <v>153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8" t="s">
        <v>79</v>
      </c>
      <c r="BK377" s="226">
        <f>ROUND(I377*H377,2)</f>
        <v>0</v>
      </c>
      <c r="BL377" s="18" t="s">
        <v>262</v>
      </c>
      <c r="BM377" s="225" t="s">
        <v>892</v>
      </c>
    </row>
    <row r="378" s="2" customFormat="1">
      <c r="A378" s="39"/>
      <c r="B378" s="40"/>
      <c r="C378" s="41"/>
      <c r="D378" s="227" t="s">
        <v>163</v>
      </c>
      <c r="E378" s="41"/>
      <c r="F378" s="228" t="s">
        <v>579</v>
      </c>
      <c r="G378" s="41"/>
      <c r="H378" s="41"/>
      <c r="I378" s="229"/>
      <c r="J378" s="41"/>
      <c r="K378" s="41"/>
      <c r="L378" s="45"/>
      <c r="M378" s="230"/>
      <c r="N378" s="231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163</v>
      </c>
      <c r="AU378" s="18" t="s">
        <v>81</v>
      </c>
    </row>
    <row r="379" s="2" customFormat="1">
      <c r="A379" s="39"/>
      <c r="B379" s="40"/>
      <c r="C379" s="41"/>
      <c r="D379" s="232" t="s">
        <v>165</v>
      </c>
      <c r="E379" s="41"/>
      <c r="F379" s="233" t="s">
        <v>580</v>
      </c>
      <c r="G379" s="41"/>
      <c r="H379" s="41"/>
      <c r="I379" s="229"/>
      <c r="J379" s="41"/>
      <c r="K379" s="41"/>
      <c r="L379" s="45"/>
      <c r="M379" s="230"/>
      <c r="N379" s="231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165</v>
      </c>
      <c r="AU379" s="18" t="s">
        <v>81</v>
      </c>
    </row>
    <row r="380" s="2" customFormat="1" ht="24.15" customHeight="1">
      <c r="A380" s="39"/>
      <c r="B380" s="40"/>
      <c r="C380" s="257" t="s">
        <v>581</v>
      </c>
      <c r="D380" s="257" t="s">
        <v>370</v>
      </c>
      <c r="E380" s="258" t="s">
        <v>582</v>
      </c>
      <c r="F380" s="259" t="s">
        <v>583</v>
      </c>
      <c r="G380" s="260" t="s">
        <v>339</v>
      </c>
      <c r="H380" s="261">
        <v>1.1000000000000001</v>
      </c>
      <c r="I380" s="262"/>
      <c r="J380" s="263">
        <f>ROUND(I380*H380,2)</f>
        <v>0</v>
      </c>
      <c r="K380" s="259" t="s">
        <v>160</v>
      </c>
      <c r="L380" s="264"/>
      <c r="M380" s="265" t="s">
        <v>19</v>
      </c>
      <c r="N380" s="266" t="s">
        <v>43</v>
      </c>
      <c r="O380" s="85"/>
      <c r="P380" s="223">
        <f>O380*H380</f>
        <v>0</v>
      </c>
      <c r="Q380" s="223">
        <v>0.0016199999999999999</v>
      </c>
      <c r="R380" s="223">
        <f>Q380*H380</f>
        <v>0.001782</v>
      </c>
      <c r="S380" s="223">
        <v>0</v>
      </c>
      <c r="T380" s="22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5" t="s">
        <v>369</v>
      </c>
      <c r="AT380" s="225" t="s">
        <v>370</v>
      </c>
      <c r="AU380" s="225" t="s">
        <v>81</v>
      </c>
      <c r="AY380" s="18" t="s">
        <v>153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8" t="s">
        <v>79</v>
      </c>
      <c r="BK380" s="226">
        <f>ROUND(I380*H380,2)</f>
        <v>0</v>
      </c>
      <c r="BL380" s="18" t="s">
        <v>262</v>
      </c>
      <c r="BM380" s="225" t="s">
        <v>893</v>
      </c>
    </row>
    <row r="381" s="2" customFormat="1">
      <c r="A381" s="39"/>
      <c r="B381" s="40"/>
      <c r="C381" s="41"/>
      <c r="D381" s="227" t="s">
        <v>163</v>
      </c>
      <c r="E381" s="41"/>
      <c r="F381" s="228" t="s">
        <v>583</v>
      </c>
      <c r="G381" s="41"/>
      <c r="H381" s="41"/>
      <c r="I381" s="229"/>
      <c r="J381" s="41"/>
      <c r="K381" s="41"/>
      <c r="L381" s="45"/>
      <c r="M381" s="230"/>
      <c r="N381" s="231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163</v>
      </c>
      <c r="AU381" s="18" t="s">
        <v>81</v>
      </c>
    </row>
    <row r="382" s="13" customFormat="1">
      <c r="A382" s="13"/>
      <c r="B382" s="234"/>
      <c r="C382" s="235"/>
      <c r="D382" s="227" t="s">
        <v>167</v>
      </c>
      <c r="E382" s="236" t="s">
        <v>19</v>
      </c>
      <c r="F382" s="237" t="s">
        <v>585</v>
      </c>
      <c r="G382" s="235"/>
      <c r="H382" s="238">
        <v>1.1000000000000001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167</v>
      </c>
      <c r="AU382" s="244" t="s">
        <v>81</v>
      </c>
      <c r="AV382" s="13" t="s">
        <v>81</v>
      </c>
      <c r="AW382" s="13" t="s">
        <v>33</v>
      </c>
      <c r="AX382" s="13" t="s">
        <v>79</v>
      </c>
      <c r="AY382" s="244" t="s">
        <v>153</v>
      </c>
    </row>
    <row r="383" s="2" customFormat="1" ht="24.15" customHeight="1">
      <c r="A383" s="39"/>
      <c r="B383" s="40"/>
      <c r="C383" s="214" t="s">
        <v>586</v>
      </c>
      <c r="D383" s="214" t="s">
        <v>156</v>
      </c>
      <c r="E383" s="215" t="s">
        <v>587</v>
      </c>
      <c r="F383" s="216" t="s">
        <v>588</v>
      </c>
      <c r="G383" s="217" t="s">
        <v>296</v>
      </c>
      <c r="H383" s="218">
        <v>0.002</v>
      </c>
      <c r="I383" s="219"/>
      <c r="J383" s="220">
        <f>ROUND(I383*H383,2)</f>
        <v>0</v>
      </c>
      <c r="K383" s="216" t="s">
        <v>160</v>
      </c>
      <c r="L383" s="45"/>
      <c r="M383" s="221" t="s">
        <v>19</v>
      </c>
      <c r="N383" s="222" t="s">
        <v>43</v>
      </c>
      <c r="O383" s="85"/>
      <c r="P383" s="223">
        <f>O383*H383</f>
        <v>0</v>
      </c>
      <c r="Q383" s="223">
        <v>0</v>
      </c>
      <c r="R383" s="223">
        <f>Q383*H383</f>
        <v>0</v>
      </c>
      <c r="S383" s="223">
        <v>0</v>
      </c>
      <c r="T383" s="224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5" t="s">
        <v>262</v>
      </c>
      <c r="AT383" s="225" t="s">
        <v>156</v>
      </c>
      <c r="AU383" s="225" t="s">
        <v>81</v>
      </c>
      <c r="AY383" s="18" t="s">
        <v>153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8" t="s">
        <v>79</v>
      </c>
      <c r="BK383" s="226">
        <f>ROUND(I383*H383,2)</f>
        <v>0</v>
      </c>
      <c r="BL383" s="18" t="s">
        <v>262</v>
      </c>
      <c r="BM383" s="225" t="s">
        <v>894</v>
      </c>
    </row>
    <row r="384" s="2" customFormat="1">
      <c r="A384" s="39"/>
      <c r="B384" s="40"/>
      <c r="C384" s="41"/>
      <c r="D384" s="227" t="s">
        <v>163</v>
      </c>
      <c r="E384" s="41"/>
      <c r="F384" s="228" t="s">
        <v>590</v>
      </c>
      <c r="G384" s="41"/>
      <c r="H384" s="41"/>
      <c r="I384" s="229"/>
      <c r="J384" s="41"/>
      <c r="K384" s="41"/>
      <c r="L384" s="45"/>
      <c r="M384" s="230"/>
      <c r="N384" s="231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163</v>
      </c>
      <c r="AU384" s="18" t="s">
        <v>81</v>
      </c>
    </row>
    <row r="385" s="2" customFormat="1">
      <c r="A385" s="39"/>
      <c r="B385" s="40"/>
      <c r="C385" s="41"/>
      <c r="D385" s="232" t="s">
        <v>165</v>
      </c>
      <c r="E385" s="41"/>
      <c r="F385" s="233" t="s">
        <v>591</v>
      </c>
      <c r="G385" s="41"/>
      <c r="H385" s="41"/>
      <c r="I385" s="229"/>
      <c r="J385" s="41"/>
      <c r="K385" s="41"/>
      <c r="L385" s="45"/>
      <c r="M385" s="230"/>
      <c r="N385" s="231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165</v>
      </c>
      <c r="AU385" s="18" t="s">
        <v>81</v>
      </c>
    </row>
    <row r="386" s="12" customFormat="1" ht="22.8" customHeight="1">
      <c r="A386" s="12"/>
      <c r="B386" s="198"/>
      <c r="C386" s="199"/>
      <c r="D386" s="200" t="s">
        <v>71</v>
      </c>
      <c r="E386" s="212" t="s">
        <v>592</v>
      </c>
      <c r="F386" s="212" t="s">
        <v>593</v>
      </c>
      <c r="G386" s="199"/>
      <c r="H386" s="199"/>
      <c r="I386" s="202"/>
      <c r="J386" s="213">
        <f>BK386</f>
        <v>0</v>
      </c>
      <c r="K386" s="199"/>
      <c r="L386" s="204"/>
      <c r="M386" s="205"/>
      <c r="N386" s="206"/>
      <c r="O386" s="206"/>
      <c r="P386" s="207">
        <f>SUM(P387:P444)</f>
        <v>0</v>
      </c>
      <c r="Q386" s="206"/>
      <c r="R386" s="207">
        <f>SUM(R387:R444)</f>
        <v>0.6942043499999998</v>
      </c>
      <c r="S386" s="206"/>
      <c r="T386" s="208">
        <f>SUM(T387:T444)</f>
        <v>0.20209199999999999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09" t="s">
        <v>81</v>
      </c>
      <c r="AT386" s="210" t="s">
        <v>71</v>
      </c>
      <c r="AU386" s="210" t="s">
        <v>79</v>
      </c>
      <c r="AY386" s="209" t="s">
        <v>153</v>
      </c>
      <c r="BK386" s="211">
        <f>SUM(BK387:BK444)</f>
        <v>0</v>
      </c>
    </row>
    <row r="387" s="2" customFormat="1" ht="24.15" customHeight="1">
      <c r="A387" s="39"/>
      <c r="B387" s="40"/>
      <c r="C387" s="214" t="s">
        <v>594</v>
      </c>
      <c r="D387" s="214" t="s">
        <v>156</v>
      </c>
      <c r="E387" s="215" t="s">
        <v>595</v>
      </c>
      <c r="F387" s="216" t="s">
        <v>596</v>
      </c>
      <c r="G387" s="217" t="s">
        <v>159</v>
      </c>
      <c r="H387" s="218">
        <v>63.990000000000002</v>
      </c>
      <c r="I387" s="219"/>
      <c r="J387" s="220">
        <f>ROUND(I387*H387,2)</f>
        <v>0</v>
      </c>
      <c r="K387" s="216" t="s">
        <v>160</v>
      </c>
      <c r="L387" s="45"/>
      <c r="M387" s="221" t="s">
        <v>19</v>
      </c>
      <c r="N387" s="222" t="s">
        <v>43</v>
      </c>
      <c r="O387" s="85"/>
      <c r="P387" s="223">
        <f>O387*H387</f>
        <v>0</v>
      </c>
      <c r="Q387" s="223">
        <v>0</v>
      </c>
      <c r="R387" s="223">
        <f>Q387*H387</f>
        <v>0</v>
      </c>
      <c r="S387" s="223">
        <v>0.0030000000000000001</v>
      </c>
      <c r="T387" s="224">
        <f>S387*H387</f>
        <v>0.19197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5" t="s">
        <v>262</v>
      </c>
      <c r="AT387" s="225" t="s">
        <v>156</v>
      </c>
      <c r="AU387" s="225" t="s">
        <v>81</v>
      </c>
      <c r="AY387" s="18" t="s">
        <v>153</v>
      </c>
      <c r="BE387" s="226">
        <f>IF(N387="základní",J387,0)</f>
        <v>0</v>
      </c>
      <c r="BF387" s="226">
        <f>IF(N387="snížená",J387,0)</f>
        <v>0</v>
      </c>
      <c r="BG387" s="226">
        <f>IF(N387="zákl. přenesená",J387,0)</f>
        <v>0</v>
      </c>
      <c r="BH387" s="226">
        <f>IF(N387="sníž. přenesená",J387,0)</f>
        <v>0</v>
      </c>
      <c r="BI387" s="226">
        <f>IF(N387="nulová",J387,0)</f>
        <v>0</v>
      </c>
      <c r="BJ387" s="18" t="s">
        <v>79</v>
      </c>
      <c r="BK387" s="226">
        <f>ROUND(I387*H387,2)</f>
        <v>0</v>
      </c>
      <c r="BL387" s="18" t="s">
        <v>262</v>
      </c>
      <c r="BM387" s="225" t="s">
        <v>895</v>
      </c>
    </row>
    <row r="388" s="2" customFormat="1">
      <c r="A388" s="39"/>
      <c r="B388" s="40"/>
      <c r="C388" s="41"/>
      <c r="D388" s="227" t="s">
        <v>163</v>
      </c>
      <c r="E388" s="41"/>
      <c r="F388" s="228" t="s">
        <v>598</v>
      </c>
      <c r="G388" s="41"/>
      <c r="H388" s="41"/>
      <c r="I388" s="229"/>
      <c r="J388" s="41"/>
      <c r="K388" s="41"/>
      <c r="L388" s="45"/>
      <c r="M388" s="230"/>
      <c r="N388" s="231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163</v>
      </c>
      <c r="AU388" s="18" t="s">
        <v>81</v>
      </c>
    </row>
    <row r="389" s="2" customFormat="1">
      <c r="A389" s="39"/>
      <c r="B389" s="40"/>
      <c r="C389" s="41"/>
      <c r="D389" s="232" t="s">
        <v>165</v>
      </c>
      <c r="E389" s="41"/>
      <c r="F389" s="233" t="s">
        <v>599</v>
      </c>
      <c r="G389" s="41"/>
      <c r="H389" s="41"/>
      <c r="I389" s="229"/>
      <c r="J389" s="41"/>
      <c r="K389" s="41"/>
      <c r="L389" s="45"/>
      <c r="M389" s="230"/>
      <c r="N389" s="231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165</v>
      </c>
      <c r="AU389" s="18" t="s">
        <v>81</v>
      </c>
    </row>
    <row r="390" s="13" customFormat="1">
      <c r="A390" s="13"/>
      <c r="B390" s="234"/>
      <c r="C390" s="235"/>
      <c r="D390" s="227" t="s">
        <v>167</v>
      </c>
      <c r="E390" s="236" t="s">
        <v>19</v>
      </c>
      <c r="F390" s="237" t="s">
        <v>896</v>
      </c>
      <c r="G390" s="235"/>
      <c r="H390" s="238">
        <v>63.990000000000002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167</v>
      </c>
      <c r="AU390" s="244" t="s">
        <v>81</v>
      </c>
      <c r="AV390" s="13" t="s">
        <v>81</v>
      </c>
      <c r="AW390" s="13" t="s">
        <v>33</v>
      </c>
      <c r="AX390" s="13" t="s">
        <v>72</v>
      </c>
      <c r="AY390" s="244" t="s">
        <v>153</v>
      </c>
    </row>
    <row r="391" s="14" customFormat="1">
      <c r="A391" s="14"/>
      <c r="B391" s="245"/>
      <c r="C391" s="246"/>
      <c r="D391" s="227" t="s">
        <v>167</v>
      </c>
      <c r="E391" s="247" t="s">
        <v>19</v>
      </c>
      <c r="F391" s="248" t="s">
        <v>171</v>
      </c>
      <c r="G391" s="246"/>
      <c r="H391" s="249">
        <v>63.990000000000002</v>
      </c>
      <c r="I391" s="250"/>
      <c r="J391" s="246"/>
      <c r="K391" s="246"/>
      <c r="L391" s="251"/>
      <c r="M391" s="252"/>
      <c r="N391" s="253"/>
      <c r="O391" s="253"/>
      <c r="P391" s="253"/>
      <c r="Q391" s="253"/>
      <c r="R391" s="253"/>
      <c r="S391" s="253"/>
      <c r="T391" s="25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5" t="s">
        <v>167</v>
      </c>
      <c r="AU391" s="255" t="s">
        <v>81</v>
      </c>
      <c r="AV391" s="14" t="s">
        <v>161</v>
      </c>
      <c r="AW391" s="14" t="s">
        <v>33</v>
      </c>
      <c r="AX391" s="14" t="s">
        <v>79</v>
      </c>
      <c r="AY391" s="255" t="s">
        <v>153</v>
      </c>
    </row>
    <row r="392" s="2" customFormat="1" ht="21.75" customHeight="1">
      <c r="A392" s="39"/>
      <c r="B392" s="40"/>
      <c r="C392" s="214" t="s">
        <v>601</v>
      </c>
      <c r="D392" s="214" t="s">
        <v>156</v>
      </c>
      <c r="E392" s="215" t="s">
        <v>602</v>
      </c>
      <c r="F392" s="216" t="s">
        <v>603</v>
      </c>
      <c r="G392" s="217" t="s">
        <v>246</v>
      </c>
      <c r="H392" s="218">
        <v>33.740000000000002</v>
      </c>
      <c r="I392" s="219"/>
      <c r="J392" s="220">
        <f>ROUND(I392*H392,2)</f>
        <v>0</v>
      </c>
      <c r="K392" s="216" t="s">
        <v>160</v>
      </c>
      <c r="L392" s="45"/>
      <c r="M392" s="221" t="s">
        <v>19</v>
      </c>
      <c r="N392" s="222" t="s">
        <v>43</v>
      </c>
      <c r="O392" s="85"/>
      <c r="P392" s="223">
        <f>O392*H392</f>
        <v>0</v>
      </c>
      <c r="Q392" s="223">
        <v>0</v>
      </c>
      <c r="R392" s="223">
        <f>Q392*H392</f>
        <v>0</v>
      </c>
      <c r="S392" s="223">
        <v>0.00029999999999999997</v>
      </c>
      <c r="T392" s="224">
        <f>S392*H392</f>
        <v>0.010121999999999999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5" t="s">
        <v>262</v>
      </c>
      <c r="AT392" s="225" t="s">
        <v>156</v>
      </c>
      <c r="AU392" s="225" t="s">
        <v>81</v>
      </c>
      <c r="AY392" s="18" t="s">
        <v>153</v>
      </c>
      <c r="BE392" s="226">
        <f>IF(N392="základní",J392,0)</f>
        <v>0</v>
      </c>
      <c r="BF392" s="226">
        <f>IF(N392="snížená",J392,0)</f>
        <v>0</v>
      </c>
      <c r="BG392" s="226">
        <f>IF(N392="zákl. přenesená",J392,0)</f>
        <v>0</v>
      </c>
      <c r="BH392" s="226">
        <f>IF(N392="sníž. přenesená",J392,0)</f>
        <v>0</v>
      </c>
      <c r="BI392" s="226">
        <f>IF(N392="nulová",J392,0)</f>
        <v>0</v>
      </c>
      <c r="BJ392" s="18" t="s">
        <v>79</v>
      </c>
      <c r="BK392" s="226">
        <f>ROUND(I392*H392,2)</f>
        <v>0</v>
      </c>
      <c r="BL392" s="18" t="s">
        <v>262</v>
      </c>
      <c r="BM392" s="225" t="s">
        <v>897</v>
      </c>
    </row>
    <row r="393" s="2" customFormat="1">
      <c r="A393" s="39"/>
      <c r="B393" s="40"/>
      <c r="C393" s="41"/>
      <c r="D393" s="227" t="s">
        <v>163</v>
      </c>
      <c r="E393" s="41"/>
      <c r="F393" s="228" t="s">
        <v>605</v>
      </c>
      <c r="G393" s="41"/>
      <c r="H393" s="41"/>
      <c r="I393" s="229"/>
      <c r="J393" s="41"/>
      <c r="K393" s="41"/>
      <c r="L393" s="45"/>
      <c r="M393" s="230"/>
      <c r="N393" s="231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163</v>
      </c>
      <c r="AU393" s="18" t="s">
        <v>81</v>
      </c>
    </row>
    <row r="394" s="2" customFormat="1">
      <c r="A394" s="39"/>
      <c r="B394" s="40"/>
      <c r="C394" s="41"/>
      <c r="D394" s="232" t="s">
        <v>165</v>
      </c>
      <c r="E394" s="41"/>
      <c r="F394" s="233" t="s">
        <v>606</v>
      </c>
      <c r="G394" s="41"/>
      <c r="H394" s="41"/>
      <c r="I394" s="229"/>
      <c r="J394" s="41"/>
      <c r="K394" s="41"/>
      <c r="L394" s="45"/>
      <c r="M394" s="230"/>
      <c r="N394" s="231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165</v>
      </c>
      <c r="AU394" s="18" t="s">
        <v>81</v>
      </c>
    </row>
    <row r="395" s="13" customFormat="1">
      <c r="A395" s="13"/>
      <c r="B395" s="234"/>
      <c r="C395" s="235"/>
      <c r="D395" s="227" t="s">
        <v>167</v>
      </c>
      <c r="E395" s="236" t="s">
        <v>19</v>
      </c>
      <c r="F395" s="237" t="s">
        <v>898</v>
      </c>
      <c r="G395" s="235"/>
      <c r="H395" s="238">
        <v>33.740000000000002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167</v>
      </c>
      <c r="AU395" s="244" t="s">
        <v>81</v>
      </c>
      <c r="AV395" s="13" t="s">
        <v>81</v>
      </c>
      <c r="AW395" s="13" t="s">
        <v>33</v>
      </c>
      <c r="AX395" s="13" t="s">
        <v>72</v>
      </c>
      <c r="AY395" s="244" t="s">
        <v>153</v>
      </c>
    </row>
    <row r="396" s="14" customFormat="1">
      <c r="A396" s="14"/>
      <c r="B396" s="245"/>
      <c r="C396" s="246"/>
      <c r="D396" s="227" t="s">
        <v>167</v>
      </c>
      <c r="E396" s="247" t="s">
        <v>19</v>
      </c>
      <c r="F396" s="248" t="s">
        <v>171</v>
      </c>
      <c r="G396" s="246"/>
      <c r="H396" s="249">
        <v>33.740000000000002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167</v>
      </c>
      <c r="AU396" s="255" t="s">
        <v>81</v>
      </c>
      <c r="AV396" s="14" t="s">
        <v>161</v>
      </c>
      <c r="AW396" s="14" t="s">
        <v>33</v>
      </c>
      <c r="AX396" s="14" t="s">
        <v>79</v>
      </c>
      <c r="AY396" s="255" t="s">
        <v>153</v>
      </c>
    </row>
    <row r="397" s="2" customFormat="1" ht="16.5" customHeight="1">
      <c r="A397" s="39"/>
      <c r="B397" s="40"/>
      <c r="C397" s="214" t="s">
        <v>608</v>
      </c>
      <c r="D397" s="214" t="s">
        <v>156</v>
      </c>
      <c r="E397" s="215" t="s">
        <v>609</v>
      </c>
      <c r="F397" s="216" t="s">
        <v>610</v>
      </c>
      <c r="G397" s="217" t="s">
        <v>159</v>
      </c>
      <c r="H397" s="218">
        <v>63.990000000000002</v>
      </c>
      <c r="I397" s="219"/>
      <c r="J397" s="220">
        <f>ROUND(I397*H397,2)</f>
        <v>0</v>
      </c>
      <c r="K397" s="216" t="s">
        <v>160</v>
      </c>
      <c r="L397" s="45"/>
      <c r="M397" s="221" t="s">
        <v>19</v>
      </c>
      <c r="N397" s="222" t="s">
        <v>43</v>
      </c>
      <c r="O397" s="85"/>
      <c r="P397" s="223">
        <f>O397*H397</f>
        <v>0</v>
      </c>
      <c r="Q397" s="223">
        <v>0</v>
      </c>
      <c r="R397" s="223">
        <f>Q397*H397</f>
        <v>0</v>
      </c>
      <c r="S397" s="223">
        <v>0</v>
      </c>
      <c r="T397" s="224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25" t="s">
        <v>262</v>
      </c>
      <c r="AT397" s="225" t="s">
        <v>156</v>
      </c>
      <c r="AU397" s="225" t="s">
        <v>81</v>
      </c>
      <c r="AY397" s="18" t="s">
        <v>153</v>
      </c>
      <c r="BE397" s="226">
        <f>IF(N397="základní",J397,0)</f>
        <v>0</v>
      </c>
      <c r="BF397" s="226">
        <f>IF(N397="snížená",J397,0)</f>
        <v>0</v>
      </c>
      <c r="BG397" s="226">
        <f>IF(N397="zákl. přenesená",J397,0)</f>
        <v>0</v>
      </c>
      <c r="BH397" s="226">
        <f>IF(N397="sníž. přenesená",J397,0)</f>
        <v>0</v>
      </c>
      <c r="BI397" s="226">
        <f>IF(N397="nulová",J397,0)</f>
        <v>0</v>
      </c>
      <c r="BJ397" s="18" t="s">
        <v>79</v>
      </c>
      <c r="BK397" s="226">
        <f>ROUND(I397*H397,2)</f>
        <v>0</v>
      </c>
      <c r="BL397" s="18" t="s">
        <v>262</v>
      </c>
      <c r="BM397" s="225" t="s">
        <v>899</v>
      </c>
    </row>
    <row r="398" s="2" customFormat="1">
      <c r="A398" s="39"/>
      <c r="B398" s="40"/>
      <c r="C398" s="41"/>
      <c r="D398" s="227" t="s">
        <v>163</v>
      </c>
      <c r="E398" s="41"/>
      <c r="F398" s="228" t="s">
        <v>612</v>
      </c>
      <c r="G398" s="41"/>
      <c r="H398" s="41"/>
      <c r="I398" s="229"/>
      <c r="J398" s="41"/>
      <c r="K398" s="41"/>
      <c r="L398" s="45"/>
      <c r="M398" s="230"/>
      <c r="N398" s="231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163</v>
      </c>
      <c r="AU398" s="18" t="s">
        <v>81</v>
      </c>
    </row>
    <row r="399" s="2" customFormat="1">
      <c r="A399" s="39"/>
      <c r="B399" s="40"/>
      <c r="C399" s="41"/>
      <c r="D399" s="232" t="s">
        <v>165</v>
      </c>
      <c r="E399" s="41"/>
      <c r="F399" s="233" t="s">
        <v>613</v>
      </c>
      <c r="G399" s="41"/>
      <c r="H399" s="41"/>
      <c r="I399" s="229"/>
      <c r="J399" s="41"/>
      <c r="K399" s="41"/>
      <c r="L399" s="45"/>
      <c r="M399" s="230"/>
      <c r="N399" s="231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165</v>
      </c>
      <c r="AU399" s="18" t="s">
        <v>81</v>
      </c>
    </row>
    <row r="400" s="13" customFormat="1">
      <c r="A400" s="13"/>
      <c r="B400" s="234"/>
      <c r="C400" s="235"/>
      <c r="D400" s="227" t="s">
        <v>167</v>
      </c>
      <c r="E400" s="236" t="s">
        <v>19</v>
      </c>
      <c r="F400" s="237" t="s">
        <v>896</v>
      </c>
      <c r="G400" s="235"/>
      <c r="H400" s="238">
        <v>63.990000000000002</v>
      </c>
      <c r="I400" s="239"/>
      <c r="J400" s="235"/>
      <c r="K400" s="235"/>
      <c r="L400" s="240"/>
      <c r="M400" s="241"/>
      <c r="N400" s="242"/>
      <c r="O400" s="242"/>
      <c r="P400" s="242"/>
      <c r="Q400" s="242"/>
      <c r="R400" s="242"/>
      <c r="S400" s="242"/>
      <c r="T400" s="24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4" t="s">
        <v>167</v>
      </c>
      <c r="AU400" s="244" t="s">
        <v>81</v>
      </c>
      <c r="AV400" s="13" t="s">
        <v>81</v>
      </c>
      <c r="AW400" s="13" t="s">
        <v>33</v>
      </c>
      <c r="AX400" s="13" t="s">
        <v>72</v>
      </c>
      <c r="AY400" s="244" t="s">
        <v>153</v>
      </c>
    </row>
    <row r="401" s="14" customFormat="1">
      <c r="A401" s="14"/>
      <c r="B401" s="245"/>
      <c r="C401" s="246"/>
      <c r="D401" s="227" t="s">
        <v>167</v>
      </c>
      <c r="E401" s="247" t="s">
        <v>19</v>
      </c>
      <c r="F401" s="248" t="s">
        <v>171</v>
      </c>
      <c r="G401" s="246"/>
      <c r="H401" s="249">
        <v>63.990000000000002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5" t="s">
        <v>167</v>
      </c>
      <c r="AU401" s="255" t="s">
        <v>81</v>
      </c>
      <c r="AV401" s="14" t="s">
        <v>161</v>
      </c>
      <c r="AW401" s="14" t="s">
        <v>33</v>
      </c>
      <c r="AX401" s="14" t="s">
        <v>79</v>
      </c>
      <c r="AY401" s="255" t="s">
        <v>153</v>
      </c>
    </row>
    <row r="402" s="2" customFormat="1" ht="24.15" customHeight="1">
      <c r="A402" s="39"/>
      <c r="B402" s="40"/>
      <c r="C402" s="214" t="s">
        <v>614</v>
      </c>
      <c r="D402" s="214" t="s">
        <v>156</v>
      </c>
      <c r="E402" s="215" t="s">
        <v>615</v>
      </c>
      <c r="F402" s="216" t="s">
        <v>616</v>
      </c>
      <c r="G402" s="217" t="s">
        <v>159</v>
      </c>
      <c r="H402" s="218">
        <v>63.990000000000002</v>
      </c>
      <c r="I402" s="219"/>
      <c r="J402" s="220">
        <f>ROUND(I402*H402,2)</f>
        <v>0</v>
      </c>
      <c r="K402" s="216" t="s">
        <v>160</v>
      </c>
      <c r="L402" s="45"/>
      <c r="M402" s="221" t="s">
        <v>19</v>
      </c>
      <c r="N402" s="222" t="s">
        <v>43</v>
      </c>
      <c r="O402" s="85"/>
      <c r="P402" s="223">
        <f>O402*H402</f>
        <v>0</v>
      </c>
      <c r="Q402" s="223">
        <v>0.00020000000000000001</v>
      </c>
      <c r="R402" s="223">
        <f>Q402*H402</f>
        <v>0.012798</v>
      </c>
      <c r="S402" s="223">
        <v>0</v>
      </c>
      <c r="T402" s="224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5" t="s">
        <v>262</v>
      </c>
      <c r="AT402" s="225" t="s">
        <v>156</v>
      </c>
      <c r="AU402" s="225" t="s">
        <v>81</v>
      </c>
      <c r="AY402" s="18" t="s">
        <v>153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8" t="s">
        <v>79</v>
      </c>
      <c r="BK402" s="226">
        <f>ROUND(I402*H402,2)</f>
        <v>0</v>
      </c>
      <c r="BL402" s="18" t="s">
        <v>262</v>
      </c>
      <c r="BM402" s="225" t="s">
        <v>900</v>
      </c>
    </row>
    <row r="403" s="2" customFormat="1">
      <c r="A403" s="39"/>
      <c r="B403" s="40"/>
      <c r="C403" s="41"/>
      <c r="D403" s="227" t="s">
        <v>163</v>
      </c>
      <c r="E403" s="41"/>
      <c r="F403" s="228" t="s">
        <v>618</v>
      </c>
      <c r="G403" s="41"/>
      <c r="H403" s="41"/>
      <c r="I403" s="229"/>
      <c r="J403" s="41"/>
      <c r="K403" s="41"/>
      <c r="L403" s="45"/>
      <c r="M403" s="230"/>
      <c r="N403" s="231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163</v>
      </c>
      <c r="AU403" s="18" t="s">
        <v>81</v>
      </c>
    </row>
    <row r="404" s="2" customFormat="1">
      <c r="A404" s="39"/>
      <c r="B404" s="40"/>
      <c r="C404" s="41"/>
      <c r="D404" s="232" t="s">
        <v>165</v>
      </c>
      <c r="E404" s="41"/>
      <c r="F404" s="233" t="s">
        <v>619</v>
      </c>
      <c r="G404" s="41"/>
      <c r="H404" s="41"/>
      <c r="I404" s="229"/>
      <c r="J404" s="41"/>
      <c r="K404" s="41"/>
      <c r="L404" s="45"/>
      <c r="M404" s="230"/>
      <c r="N404" s="231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165</v>
      </c>
      <c r="AU404" s="18" t="s">
        <v>81</v>
      </c>
    </row>
    <row r="405" s="13" customFormat="1">
      <c r="A405" s="13"/>
      <c r="B405" s="234"/>
      <c r="C405" s="235"/>
      <c r="D405" s="227" t="s">
        <v>167</v>
      </c>
      <c r="E405" s="236" t="s">
        <v>19</v>
      </c>
      <c r="F405" s="237" t="s">
        <v>896</v>
      </c>
      <c r="G405" s="235"/>
      <c r="H405" s="238">
        <v>63.990000000000002</v>
      </c>
      <c r="I405" s="239"/>
      <c r="J405" s="235"/>
      <c r="K405" s="235"/>
      <c r="L405" s="240"/>
      <c r="M405" s="241"/>
      <c r="N405" s="242"/>
      <c r="O405" s="242"/>
      <c r="P405" s="242"/>
      <c r="Q405" s="242"/>
      <c r="R405" s="242"/>
      <c r="S405" s="242"/>
      <c r="T405" s="24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4" t="s">
        <v>167</v>
      </c>
      <c r="AU405" s="244" t="s">
        <v>81</v>
      </c>
      <c r="AV405" s="13" t="s">
        <v>81</v>
      </c>
      <c r="AW405" s="13" t="s">
        <v>33</v>
      </c>
      <c r="AX405" s="13" t="s">
        <v>72</v>
      </c>
      <c r="AY405" s="244" t="s">
        <v>153</v>
      </c>
    </row>
    <row r="406" s="14" customFormat="1">
      <c r="A406" s="14"/>
      <c r="B406" s="245"/>
      <c r="C406" s="246"/>
      <c r="D406" s="227" t="s">
        <v>167</v>
      </c>
      <c r="E406" s="247" t="s">
        <v>19</v>
      </c>
      <c r="F406" s="248" t="s">
        <v>171</v>
      </c>
      <c r="G406" s="246"/>
      <c r="H406" s="249">
        <v>63.990000000000002</v>
      </c>
      <c r="I406" s="250"/>
      <c r="J406" s="246"/>
      <c r="K406" s="246"/>
      <c r="L406" s="251"/>
      <c r="M406" s="252"/>
      <c r="N406" s="253"/>
      <c r="O406" s="253"/>
      <c r="P406" s="253"/>
      <c r="Q406" s="253"/>
      <c r="R406" s="253"/>
      <c r="S406" s="253"/>
      <c r="T406" s="25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5" t="s">
        <v>167</v>
      </c>
      <c r="AU406" s="255" t="s">
        <v>81</v>
      </c>
      <c r="AV406" s="14" t="s">
        <v>161</v>
      </c>
      <c r="AW406" s="14" t="s">
        <v>33</v>
      </c>
      <c r="AX406" s="14" t="s">
        <v>79</v>
      </c>
      <c r="AY406" s="255" t="s">
        <v>153</v>
      </c>
    </row>
    <row r="407" s="2" customFormat="1" ht="33" customHeight="1">
      <c r="A407" s="39"/>
      <c r="B407" s="40"/>
      <c r="C407" s="214" t="s">
        <v>620</v>
      </c>
      <c r="D407" s="214" t="s">
        <v>156</v>
      </c>
      <c r="E407" s="215" t="s">
        <v>621</v>
      </c>
      <c r="F407" s="216" t="s">
        <v>622</v>
      </c>
      <c r="G407" s="217" t="s">
        <v>159</v>
      </c>
      <c r="H407" s="218">
        <v>63.990000000000002</v>
      </c>
      <c r="I407" s="219"/>
      <c r="J407" s="220">
        <f>ROUND(I407*H407,2)</f>
        <v>0</v>
      </c>
      <c r="K407" s="216" t="s">
        <v>160</v>
      </c>
      <c r="L407" s="45"/>
      <c r="M407" s="221" t="s">
        <v>19</v>
      </c>
      <c r="N407" s="222" t="s">
        <v>43</v>
      </c>
      <c r="O407" s="85"/>
      <c r="P407" s="223">
        <f>O407*H407</f>
        <v>0</v>
      </c>
      <c r="Q407" s="223">
        <v>0.0074999999999999997</v>
      </c>
      <c r="R407" s="223">
        <f>Q407*H407</f>
        <v>0.47992499999999999</v>
      </c>
      <c r="S407" s="223">
        <v>0</v>
      </c>
      <c r="T407" s="224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5" t="s">
        <v>262</v>
      </c>
      <c r="AT407" s="225" t="s">
        <v>156</v>
      </c>
      <c r="AU407" s="225" t="s">
        <v>81</v>
      </c>
      <c r="AY407" s="18" t="s">
        <v>153</v>
      </c>
      <c r="BE407" s="226">
        <f>IF(N407="základní",J407,0)</f>
        <v>0</v>
      </c>
      <c r="BF407" s="226">
        <f>IF(N407="snížená",J407,0)</f>
        <v>0</v>
      </c>
      <c r="BG407" s="226">
        <f>IF(N407="zákl. přenesená",J407,0)</f>
        <v>0</v>
      </c>
      <c r="BH407" s="226">
        <f>IF(N407="sníž. přenesená",J407,0)</f>
        <v>0</v>
      </c>
      <c r="BI407" s="226">
        <f>IF(N407="nulová",J407,0)</f>
        <v>0</v>
      </c>
      <c r="BJ407" s="18" t="s">
        <v>79</v>
      </c>
      <c r="BK407" s="226">
        <f>ROUND(I407*H407,2)</f>
        <v>0</v>
      </c>
      <c r="BL407" s="18" t="s">
        <v>262</v>
      </c>
      <c r="BM407" s="225" t="s">
        <v>901</v>
      </c>
    </row>
    <row r="408" s="2" customFormat="1">
      <c r="A408" s="39"/>
      <c r="B408" s="40"/>
      <c r="C408" s="41"/>
      <c r="D408" s="227" t="s">
        <v>163</v>
      </c>
      <c r="E408" s="41"/>
      <c r="F408" s="228" t="s">
        <v>624</v>
      </c>
      <c r="G408" s="41"/>
      <c r="H408" s="41"/>
      <c r="I408" s="229"/>
      <c r="J408" s="41"/>
      <c r="K408" s="41"/>
      <c r="L408" s="45"/>
      <c r="M408" s="230"/>
      <c r="N408" s="231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163</v>
      </c>
      <c r="AU408" s="18" t="s">
        <v>81</v>
      </c>
    </row>
    <row r="409" s="2" customFormat="1">
      <c r="A409" s="39"/>
      <c r="B409" s="40"/>
      <c r="C409" s="41"/>
      <c r="D409" s="232" t="s">
        <v>165</v>
      </c>
      <c r="E409" s="41"/>
      <c r="F409" s="233" t="s">
        <v>625</v>
      </c>
      <c r="G409" s="41"/>
      <c r="H409" s="41"/>
      <c r="I409" s="229"/>
      <c r="J409" s="41"/>
      <c r="K409" s="41"/>
      <c r="L409" s="45"/>
      <c r="M409" s="230"/>
      <c r="N409" s="231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165</v>
      </c>
      <c r="AU409" s="18" t="s">
        <v>81</v>
      </c>
    </row>
    <row r="410" s="13" customFormat="1">
      <c r="A410" s="13"/>
      <c r="B410" s="234"/>
      <c r="C410" s="235"/>
      <c r="D410" s="227" t="s">
        <v>167</v>
      </c>
      <c r="E410" s="236" t="s">
        <v>19</v>
      </c>
      <c r="F410" s="237" t="s">
        <v>896</v>
      </c>
      <c r="G410" s="235"/>
      <c r="H410" s="238">
        <v>63.990000000000002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167</v>
      </c>
      <c r="AU410" s="244" t="s">
        <v>81</v>
      </c>
      <c r="AV410" s="13" t="s">
        <v>81</v>
      </c>
      <c r="AW410" s="13" t="s">
        <v>33</v>
      </c>
      <c r="AX410" s="13" t="s">
        <v>72</v>
      </c>
      <c r="AY410" s="244" t="s">
        <v>153</v>
      </c>
    </row>
    <row r="411" s="14" customFormat="1">
      <c r="A411" s="14"/>
      <c r="B411" s="245"/>
      <c r="C411" s="246"/>
      <c r="D411" s="227" t="s">
        <v>167</v>
      </c>
      <c r="E411" s="247" t="s">
        <v>19</v>
      </c>
      <c r="F411" s="248" t="s">
        <v>171</v>
      </c>
      <c r="G411" s="246"/>
      <c r="H411" s="249">
        <v>63.990000000000002</v>
      </c>
      <c r="I411" s="250"/>
      <c r="J411" s="246"/>
      <c r="K411" s="246"/>
      <c r="L411" s="251"/>
      <c r="M411" s="252"/>
      <c r="N411" s="253"/>
      <c r="O411" s="253"/>
      <c r="P411" s="253"/>
      <c r="Q411" s="253"/>
      <c r="R411" s="253"/>
      <c r="S411" s="253"/>
      <c r="T411" s="25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5" t="s">
        <v>167</v>
      </c>
      <c r="AU411" s="255" t="s">
        <v>81</v>
      </c>
      <c r="AV411" s="14" t="s">
        <v>161</v>
      </c>
      <c r="AW411" s="14" t="s">
        <v>33</v>
      </c>
      <c r="AX411" s="14" t="s">
        <v>79</v>
      </c>
      <c r="AY411" s="255" t="s">
        <v>153</v>
      </c>
    </row>
    <row r="412" s="2" customFormat="1" ht="16.5" customHeight="1">
      <c r="A412" s="39"/>
      <c r="B412" s="40"/>
      <c r="C412" s="214" t="s">
        <v>626</v>
      </c>
      <c r="D412" s="214" t="s">
        <v>156</v>
      </c>
      <c r="E412" s="215" t="s">
        <v>627</v>
      </c>
      <c r="F412" s="216" t="s">
        <v>628</v>
      </c>
      <c r="G412" s="217" t="s">
        <v>159</v>
      </c>
      <c r="H412" s="218">
        <v>63.990000000000002</v>
      </c>
      <c r="I412" s="219"/>
      <c r="J412" s="220">
        <f>ROUND(I412*H412,2)</f>
        <v>0</v>
      </c>
      <c r="K412" s="216" t="s">
        <v>160</v>
      </c>
      <c r="L412" s="45"/>
      <c r="M412" s="221" t="s">
        <v>19</v>
      </c>
      <c r="N412" s="222" t="s">
        <v>43</v>
      </c>
      <c r="O412" s="85"/>
      <c r="P412" s="223">
        <f>O412*H412</f>
        <v>0</v>
      </c>
      <c r="Q412" s="223">
        <v>0.00029999999999999997</v>
      </c>
      <c r="R412" s="223">
        <f>Q412*H412</f>
        <v>0.019196999999999999</v>
      </c>
      <c r="S412" s="223">
        <v>0</v>
      </c>
      <c r="T412" s="224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25" t="s">
        <v>262</v>
      </c>
      <c r="AT412" s="225" t="s">
        <v>156</v>
      </c>
      <c r="AU412" s="225" t="s">
        <v>81</v>
      </c>
      <c r="AY412" s="18" t="s">
        <v>153</v>
      </c>
      <c r="BE412" s="226">
        <f>IF(N412="základní",J412,0)</f>
        <v>0</v>
      </c>
      <c r="BF412" s="226">
        <f>IF(N412="snížená",J412,0)</f>
        <v>0</v>
      </c>
      <c r="BG412" s="226">
        <f>IF(N412="zákl. přenesená",J412,0)</f>
        <v>0</v>
      </c>
      <c r="BH412" s="226">
        <f>IF(N412="sníž. přenesená",J412,0)</f>
        <v>0</v>
      </c>
      <c r="BI412" s="226">
        <f>IF(N412="nulová",J412,0)</f>
        <v>0</v>
      </c>
      <c r="BJ412" s="18" t="s">
        <v>79</v>
      </c>
      <c r="BK412" s="226">
        <f>ROUND(I412*H412,2)</f>
        <v>0</v>
      </c>
      <c r="BL412" s="18" t="s">
        <v>262</v>
      </c>
      <c r="BM412" s="225" t="s">
        <v>902</v>
      </c>
    </row>
    <row r="413" s="2" customFormat="1">
      <c r="A413" s="39"/>
      <c r="B413" s="40"/>
      <c r="C413" s="41"/>
      <c r="D413" s="227" t="s">
        <v>163</v>
      </c>
      <c r="E413" s="41"/>
      <c r="F413" s="228" t="s">
        <v>630</v>
      </c>
      <c r="G413" s="41"/>
      <c r="H413" s="41"/>
      <c r="I413" s="229"/>
      <c r="J413" s="41"/>
      <c r="K413" s="41"/>
      <c r="L413" s="45"/>
      <c r="M413" s="230"/>
      <c r="N413" s="231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163</v>
      </c>
      <c r="AU413" s="18" t="s">
        <v>81</v>
      </c>
    </row>
    <row r="414" s="2" customFormat="1">
      <c r="A414" s="39"/>
      <c r="B414" s="40"/>
      <c r="C414" s="41"/>
      <c r="D414" s="232" t="s">
        <v>165</v>
      </c>
      <c r="E414" s="41"/>
      <c r="F414" s="233" t="s">
        <v>631</v>
      </c>
      <c r="G414" s="41"/>
      <c r="H414" s="41"/>
      <c r="I414" s="229"/>
      <c r="J414" s="41"/>
      <c r="K414" s="41"/>
      <c r="L414" s="45"/>
      <c r="M414" s="230"/>
      <c r="N414" s="231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165</v>
      </c>
      <c r="AU414" s="18" t="s">
        <v>81</v>
      </c>
    </row>
    <row r="415" s="13" customFormat="1">
      <c r="A415" s="13"/>
      <c r="B415" s="234"/>
      <c r="C415" s="235"/>
      <c r="D415" s="227" t="s">
        <v>167</v>
      </c>
      <c r="E415" s="236" t="s">
        <v>19</v>
      </c>
      <c r="F415" s="237" t="s">
        <v>896</v>
      </c>
      <c r="G415" s="235"/>
      <c r="H415" s="238">
        <v>63.990000000000002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167</v>
      </c>
      <c r="AU415" s="244" t="s">
        <v>81</v>
      </c>
      <c r="AV415" s="13" t="s">
        <v>81</v>
      </c>
      <c r="AW415" s="13" t="s">
        <v>33</v>
      </c>
      <c r="AX415" s="13" t="s">
        <v>72</v>
      </c>
      <c r="AY415" s="244" t="s">
        <v>153</v>
      </c>
    </row>
    <row r="416" s="14" customFormat="1">
      <c r="A416" s="14"/>
      <c r="B416" s="245"/>
      <c r="C416" s="246"/>
      <c r="D416" s="227" t="s">
        <v>167</v>
      </c>
      <c r="E416" s="247" t="s">
        <v>19</v>
      </c>
      <c r="F416" s="248" t="s">
        <v>171</v>
      </c>
      <c r="G416" s="246"/>
      <c r="H416" s="249">
        <v>63.990000000000002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167</v>
      </c>
      <c r="AU416" s="255" t="s">
        <v>81</v>
      </c>
      <c r="AV416" s="14" t="s">
        <v>161</v>
      </c>
      <c r="AW416" s="14" t="s">
        <v>33</v>
      </c>
      <c r="AX416" s="14" t="s">
        <v>79</v>
      </c>
      <c r="AY416" s="255" t="s">
        <v>153</v>
      </c>
    </row>
    <row r="417" s="2" customFormat="1" ht="37.8" customHeight="1">
      <c r="A417" s="39"/>
      <c r="B417" s="40"/>
      <c r="C417" s="257" t="s">
        <v>632</v>
      </c>
      <c r="D417" s="257" t="s">
        <v>370</v>
      </c>
      <c r="E417" s="258" t="s">
        <v>633</v>
      </c>
      <c r="F417" s="259" t="s">
        <v>634</v>
      </c>
      <c r="G417" s="260" t="s">
        <v>159</v>
      </c>
      <c r="H417" s="261">
        <v>70.388999999999996</v>
      </c>
      <c r="I417" s="262"/>
      <c r="J417" s="263">
        <f>ROUND(I417*H417,2)</f>
        <v>0</v>
      </c>
      <c r="K417" s="259" t="s">
        <v>160</v>
      </c>
      <c r="L417" s="264"/>
      <c r="M417" s="265" t="s">
        <v>19</v>
      </c>
      <c r="N417" s="266" t="s">
        <v>43</v>
      </c>
      <c r="O417" s="85"/>
      <c r="P417" s="223">
        <f>O417*H417</f>
        <v>0</v>
      </c>
      <c r="Q417" s="223">
        <v>0.0023999999999999998</v>
      </c>
      <c r="R417" s="223">
        <f>Q417*H417</f>
        <v>0.16893359999999996</v>
      </c>
      <c r="S417" s="223">
        <v>0</v>
      </c>
      <c r="T417" s="224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5" t="s">
        <v>369</v>
      </c>
      <c r="AT417" s="225" t="s">
        <v>370</v>
      </c>
      <c r="AU417" s="225" t="s">
        <v>81</v>
      </c>
      <c r="AY417" s="18" t="s">
        <v>153</v>
      </c>
      <c r="BE417" s="226">
        <f>IF(N417="základní",J417,0)</f>
        <v>0</v>
      </c>
      <c r="BF417" s="226">
        <f>IF(N417="snížená",J417,0)</f>
        <v>0</v>
      </c>
      <c r="BG417" s="226">
        <f>IF(N417="zákl. přenesená",J417,0)</f>
        <v>0</v>
      </c>
      <c r="BH417" s="226">
        <f>IF(N417="sníž. přenesená",J417,0)</f>
        <v>0</v>
      </c>
      <c r="BI417" s="226">
        <f>IF(N417="nulová",J417,0)</f>
        <v>0</v>
      </c>
      <c r="BJ417" s="18" t="s">
        <v>79</v>
      </c>
      <c r="BK417" s="226">
        <f>ROUND(I417*H417,2)</f>
        <v>0</v>
      </c>
      <c r="BL417" s="18" t="s">
        <v>262</v>
      </c>
      <c r="BM417" s="225" t="s">
        <v>903</v>
      </c>
    </row>
    <row r="418" s="2" customFormat="1">
      <c r="A418" s="39"/>
      <c r="B418" s="40"/>
      <c r="C418" s="41"/>
      <c r="D418" s="227" t="s">
        <v>163</v>
      </c>
      <c r="E418" s="41"/>
      <c r="F418" s="228" t="s">
        <v>634</v>
      </c>
      <c r="G418" s="41"/>
      <c r="H418" s="41"/>
      <c r="I418" s="229"/>
      <c r="J418" s="41"/>
      <c r="K418" s="41"/>
      <c r="L418" s="45"/>
      <c r="M418" s="230"/>
      <c r="N418" s="231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163</v>
      </c>
      <c r="AU418" s="18" t="s">
        <v>81</v>
      </c>
    </row>
    <row r="419" s="13" customFormat="1">
      <c r="A419" s="13"/>
      <c r="B419" s="234"/>
      <c r="C419" s="235"/>
      <c r="D419" s="227" t="s">
        <v>167</v>
      </c>
      <c r="E419" s="236" t="s">
        <v>19</v>
      </c>
      <c r="F419" s="237" t="s">
        <v>896</v>
      </c>
      <c r="G419" s="235"/>
      <c r="H419" s="238">
        <v>63.990000000000002</v>
      </c>
      <c r="I419" s="239"/>
      <c r="J419" s="235"/>
      <c r="K419" s="235"/>
      <c r="L419" s="240"/>
      <c r="M419" s="241"/>
      <c r="N419" s="242"/>
      <c r="O419" s="242"/>
      <c r="P419" s="242"/>
      <c r="Q419" s="242"/>
      <c r="R419" s="242"/>
      <c r="S419" s="242"/>
      <c r="T419" s="24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4" t="s">
        <v>167</v>
      </c>
      <c r="AU419" s="244" t="s">
        <v>81</v>
      </c>
      <c r="AV419" s="13" t="s">
        <v>81</v>
      </c>
      <c r="AW419" s="13" t="s">
        <v>33</v>
      </c>
      <c r="AX419" s="13" t="s">
        <v>72</v>
      </c>
      <c r="AY419" s="244" t="s">
        <v>153</v>
      </c>
    </row>
    <row r="420" s="14" customFormat="1">
      <c r="A420" s="14"/>
      <c r="B420" s="245"/>
      <c r="C420" s="246"/>
      <c r="D420" s="227" t="s">
        <v>167</v>
      </c>
      <c r="E420" s="247" t="s">
        <v>19</v>
      </c>
      <c r="F420" s="248" t="s">
        <v>171</v>
      </c>
      <c r="G420" s="246"/>
      <c r="H420" s="249">
        <v>63.990000000000002</v>
      </c>
      <c r="I420" s="250"/>
      <c r="J420" s="246"/>
      <c r="K420" s="246"/>
      <c r="L420" s="251"/>
      <c r="M420" s="252"/>
      <c r="N420" s="253"/>
      <c r="O420" s="253"/>
      <c r="P420" s="253"/>
      <c r="Q420" s="253"/>
      <c r="R420" s="253"/>
      <c r="S420" s="253"/>
      <c r="T420" s="25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5" t="s">
        <v>167</v>
      </c>
      <c r="AU420" s="255" t="s">
        <v>81</v>
      </c>
      <c r="AV420" s="14" t="s">
        <v>161</v>
      </c>
      <c r="AW420" s="14" t="s">
        <v>33</v>
      </c>
      <c r="AX420" s="14" t="s">
        <v>72</v>
      </c>
      <c r="AY420" s="255" t="s">
        <v>153</v>
      </c>
    </row>
    <row r="421" s="13" customFormat="1">
      <c r="A421" s="13"/>
      <c r="B421" s="234"/>
      <c r="C421" s="235"/>
      <c r="D421" s="227" t="s">
        <v>167</v>
      </c>
      <c r="E421" s="236" t="s">
        <v>19</v>
      </c>
      <c r="F421" s="237" t="s">
        <v>904</v>
      </c>
      <c r="G421" s="235"/>
      <c r="H421" s="238">
        <v>70.388999999999996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4" t="s">
        <v>167</v>
      </c>
      <c r="AU421" s="244" t="s">
        <v>81</v>
      </c>
      <c r="AV421" s="13" t="s">
        <v>81</v>
      </c>
      <c r="AW421" s="13" t="s">
        <v>33</v>
      </c>
      <c r="AX421" s="13" t="s">
        <v>79</v>
      </c>
      <c r="AY421" s="244" t="s">
        <v>153</v>
      </c>
    </row>
    <row r="422" s="2" customFormat="1" ht="24.15" customHeight="1">
      <c r="A422" s="39"/>
      <c r="B422" s="40"/>
      <c r="C422" s="214" t="s">
        <v>637</v>
      </c>
      <c r="D422" s="214" t="s">
        <v>156</v>
      </c>
      <c r="E422" s="215" t="s">
        <v>638</v>
      </c>
      <c r="F422" s="216" t="s">
        <v>639</v>
      </c>
      <c r="G422" s="217" t="s">
        <v>246</v>
      </c>
      <c r="H422" s="218">
        <v>40.988999999999997</v>
      </c>
      <c r="I422" s="219"/>
      <c r="J422" s="220">
        <f>ROUND(I422*H422,2)</f>
        <v>0</v>
      </c>
      <c r="K422" s="216" t="s">
        <v>160</v>
      </c>
      <c r="L422" s="45"/>
      <c r="M422" s="221" t="s">
        <v>19</v>
      </c>
      <c r="N422" s="222" t="s">
        <v>43</v>
      </c>
      <c r="O422" s="85"/>
      <c r="P422" s="223">
        <f>O422*H422</f>
        <v>0</v>
      </c>
      <c r="Q422" s="223">
        <v>0</v>
      </c>
      <c r="R422" s="223">
        <f>Q422*H422</f>
        <v>0</v>
      </c>
      <c r="S422" s="223">
        <v>0</v>
      </c>
      <c r="T422" s="224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25" t="s">
        <v>262</v>
      </c>
      <c r="AT422" s="225" t="s">
        <v>156</v>
      </c>
      <c r="AU422" s="225" t="s">
        <v>81</v>
      </c>
      <c r="AY422" s="18" t="s">
        <v>153</v>
      </c>
      <c r="BE422" s="226">
        <f>IF(N422="základní",J422,0)</f>
        <v>0</v>
      </c>
      <c r="BF422" s="226">
        <f>IF(N422="snížená",J422,0)</f>
        <v>0</v>
      </c>
      <c r="BG422" s="226">
        <f>IF(N422="zákl. přenesená",J422,0)</f>
        <v>0</v>
      </c>
      <c r="BH422" s="226">
        <f>IF(N422="sníž. přenesená",J422,0)</f>
        <v>0</v>
      </c>
      <c r="BI422" s="226">
        <f>IF(N422="nulová",J422,0)</f>
        <v>0</v>
      </c>
      <c r="BJ422" s="18" t="s">
        <v>79</v>
      </c>
      <c r="BK422" s="226">
        <f>ROUND(I422*H422,2)</f>
        <v>0</v>
      </c>
      <c r="BL422" s="18" t="s">
        <v>262</v>
      </c>
      <c r="BM422" s="225" t="s">
        <v>905</v>
      </c>
    </row>
    <row r="423" s="2" customFormat="1">
      <c r="A423" s="39"/>
      <c r="B423" s="40"/>
      <c r="C423" s="41"/>
      <c r="D423" s="227" t="s">
        <v>163</v>
      </c>
      <c r="E423" s="41"/>
      <c r="F423" s="228" t="s">
        <v>641</v>
      </c>
      <c r="G423" s="41"/>
      <c r="H423" s="41"/>
      <c r="I423" s="229"/>
      <c r="J423" s="41"/>
      <c r="K423" s="41"/>
      <c r="L423" s="45"/>
      <c r="M423" s="230"/>
      <c r="N423" s="231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163</v>
      </c>
      <c r="AU423" s="18" t="s">
        <v>81</v>
      </c>
    </row>
    <row r="424" s="2" customFormat="1">
      <c r="A424" s="39"/>
      <c r="B424" s="40"/>
      <c r="C424" s="41"/>
      <c r="D424" s="232" t="s">
        <v>165</v>
      </c>
      <c r="E424" s="41"/>
      <c r="F424" s="233" t="s">
        <v>642</v>
      </c>
      <c r="G424" s="41"/>
      <c r="H424" s="41"/>
      <c r="I424" s="229"/>
      <c r="J424" s="41"/>
      <c r="K424" s="41"/>
      <c r="L424" s="45"/>
      <c r="M424" s="230"/>
      <c r="N424" s="231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165</v>
      </c>
      <c r="AU424" s="18" t="s">
        <v>81</v>
      </c>
    </row>
    <row r="425" s="13" customFormat="1">
      <c r="A425" s="13"/>
      <c r="B425" s="234"/>
      <c r="C425" s="235"/>
      <c r="D425" s="227" t="s">
        <v>167</v>
      </c>
      <c r="E425" s="236" t="s">
        <v>19</v>
      </c>
      <c r="F425" s="237" t="s">
        <v>906</v>
      </c>
      <c r="G425" s="235"/>
      <c r="H425" s="238">
        <v>40.988999999999997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167</v>
      </c>
      <c r="AU425" s="244" t="s">
        <v>81</v>
      </c>
      <c r="AV425" s="13" t="s">
        <v>81</v>
      </c>
      <c r="AW425" s="13" t="s">
        <v>33</v>
      </c>
      <c r="AX425" s="13" t="s">
        <v>72</v>
      </c>
      <c r="AY425" s="244" t="s">
        <v>153</v>
      </c>
    </row>
    <row r="426" s="14" customFormat="1">
      <c r="A426" s="14"/>
      <c r="B426" s="245"/>
      <c r="C426" s="246"/>
      <c r="D426" s="227" t="s">
        <v>167</v>
      </c>
      <c r="E426" s="247" t="s">
        <v>19</v>
      </c>
      <c r="F426" s="248" t="s">
        <v>171</v>
      </c>
      <c r="G426" s="246"/>
      <c r="H426" s="249">
        <v>40.988999999999997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5" t="s">
        <v>167</v>
      </c>
      <c r="AU426" s="255" t="s">
        <v>81</v>
      </c>
      <c r="AV426" s="14" t="s">
        <v>161</v>
      </c>
      <c r="AW426" s="14" t="s">
        <v>33</v>
      </c>
      <c r="AX426" s="14" t="s">
        <v>79</v>
      </c>
      <c r="AY426" s="255" t="s">
        <v>153</v>
      </c>
    </row>
    <row r="427" s="2" customFormat="1" ht="16.5" customHeight="1">
      <c r="A427" s="39"/>
      <c r="B427" s="40"/>
      <c r="C427" s="214" t="s">
        <v>644</v>
      </c>
      <c r="D427" s="214" t="s">
        <v>156</v>
      </c>
      <c r="E427" s="215" t="s">
        <v>645</v>
      </c>
      <c r="F427" s="216" t="s">
        <v>646</v>
      </c>
      <c r="G427" s="217" t="s">
        <v>246</v>
      </c>
      <c r="H427" s="218">
        <v>33.740000000000002</v>
      </c>
      <c r="I427" s="219"/>
      <c r="J427" s="220">
        <f>ROUND(I427*H427,2)</f>
        <v>0</v>
      </c>
      <c r="K427" s="216" t="s">
        <v>160</v>
      </c>
      <c r="L427" s="45"/>
      <c r="M427" s="221" t="s">
        <v>19</v>
      </c>
      <c r="N427" s="222" t="s">
        <v>43</v>
      </c>
      <c r="O427" s="85"/>
      <c r="P427" s="223">
        <f>O427*H427</f>
        <v>0</v>
      </c>
      <c r="Q427" s="223">
        <v>1.0000000000000001E-05</v>
      </c>
      <c r="R427" s="223">
        <f>Q427*H427</f>
        <v>0.00033740000000000007</v>
      </c>
      <c r="S427" s="223">
        <v>0</v>
      </c>
      <c r="T427" s="224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25" t="s">
        <v>262</v>
      </c>
      <c r="AT427" s="225" t="s">
        <v>156</v>
      </c>
      <c r="AU427" s="225" t="s">
        <v>81</v>
      </c>
      <c r="AY427" s="18" t="s">
        <v>153</v>
      </c>
      <c r="BE427" s="226">
        <f>IF(N427="základní",J427,0)</f>
        <v>0</v>
      </c>
      <c r="BF427" s="226">
        <f>IF(N427="snížená",J427,0)</f>
        <v>0</v>
      </c>
      <c r="BG427" s="226">
        <f>IF(N427="zákl. přenesená",J427,0)</f>
        <v>0</v>
      </c>
      <c r="BH427" s="226">
        <f>IF(N427="sníž. přenesená",J427,0)</f>
        <v>0</v>
      </c>
      <c r="BI427" s="226">
        <f>IF(N427="nulová",J427,0)</f>
        <v>0</v>
      </c>
      <c r="BJ427" s="18" t="s">
        <v>79</v>
      </c>
      <c r="BK427" s="226">
        <f>ROUND(I427*H427,2)</f>
        <v>0</v>
      </c>
      <c r="BL427" s="18" t="s">
        <v>262</v>
      </c>
      <c r="BM427" s="225" t="s">
        <v>907</v>
      </c>
    </row>
    <row r="428" s="2" customFormat="1">
      <c r="A428" s="39"/>
      <c r="B428" s="40"/>
      <c r="C428" s="41"/>
      <c r="D428" s="227" t="s">
        <v>163</v>
      </c>
      <c r="E428" s="41"/>
      <c r="F428" s="228" t="s">
        <v>648</v>
      </c>
      <c r="G428" s="41"/>
      <c r="H428" s="41"/>
      <c r="I428" s="229"/>
      <c r="J428" s="41"/>
      <c r="K428" s="41"/>
      <c r="L428" s="45"/>
      <c r="M428" s="230"/>
      <c r="N428" s="231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163</v>
      </c>
      <c r="AU428" s="18" t="s">
        <v>81</v>
      </c>
    </row>
    <row r="429" s="2" customFormat="1">
      <c r="A429" s="39"/>
      <c r="B429" s="40"/>
      <c r="C429" s="41"/>
      <c r="D429" s="232" t="s">
        <v>165</v>
      </c>
      <c r="E429" s="41"/>
      <c r="F429" s="233" t="s">
        <v>649</v>
      </c>
      <c r="G429" s="41"/>
      <c r="H429" s="41"/>
      <c r="I429" s="229"/>
      <c r="J429" s="41"/>
      <c r="K429" s="41"/>
      <c r="L429" s="45"/>
      <c r="M429" s="230"/>
      <c r="N429" s="231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165</v>
      </c>
      <c r="AU429" s="18" t="s">
        <v>81</v>
      </c>
    </row>
    <row r="430" s="13" customFormat="1">
      <c r="A430" s="13"/>
      <c r="B430" s="234"/>
      <c r="C430" s="235"/>
      <c r="D430" s="227" t="s">
        <v>167</v>
      </c>
      <c r="E430" s="236" t="s">
        <v>19</v>
      </c>
      <c r="F430" s="237" t="s">
        <v>898</v>
      </c>
      <c r="G430" s="235"/>
      <c r="H430" s="238">
        <v>33.740000000000002</v>
      </c>
      <c r="I430" s="239"/>
      <c r="J430" s="235"/>
      <c r="K430" s="235"/>
      <c r="L430" s="240"/>
      <c r="M430" s="241"/>
      <c r="N430" s="242"/>
      <c r="O430" s="242"/>
      <c r="P430" s="242"/>
      <c r="Q430" s="242"/>
      <c r="R430" s="242"/>
      <c r="S430" s="242"/>
      <c r="T430" s="24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4" t="s">
        <v>167</v>
      </c>
      <c r="AU430" s="244" t="s">
        <v>81</v>
      </c>
      <c r="AV430" s="13" t="s">
        <v>81</v>
      </c>
      <c r="AW430" s="13" t="s">
        <v>33</v>
      </c>
      <c r="AX430" s="13" t="s">
        <v>72</v>
      </c>
      <c r="AY430" s="244" t="s">
        <v>153</v>
      </c>
    </row>
    <row r="431" s="14" customFormat="1">
      <c r="A431" s="14"/>
      <c r="B431" s="245"/>
      <c r="C431" s="246"/>
      <c r="D431" s="227" t="s">
        <v>167</v>
      </c>
      <c r="E431" s="247" t="s">
        <v>19</v>
      </c>
      <c r="F431" s="248" t="s">
        <v>171</v>
      </c>
      <c r="G431" s="246"/>
      <c r="H431" s="249">
        <v>33.740000000000002</v>
      </c>
      <c r="I431" s="250"/>
      <c r="J431" s="246"/>
      <c r="K431" s="246"/>
      <c r="L431" s="251"/>
      <c r="M431" s="252"/>
      <c r="N431" s="253"/>
      <c r="O431" s="253"/>
      <c r="P431" s="253"/>
      <c r="Q431" s="253"/>
      <c r="R431" s="253"/>
      <c r="S431" s="253"/>
      <c r="T431" s="25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5" t="s">
        <v>167</v>
      </c>
      <c r="AU431" s="255" t="s">
        <v>81</v>
      </c>
      <c r="AV431" s="14" t="s">
        <v>161</v>
      </c>
      <c r="AW431" s="14" t="s">
        <v>33</v>
      </c>
      <c r="AX431" s="14" t="s">
        <v>79</v>
      </c>
      <c r="AY431" s="255" t="s">
        <v>153</v>
      </c>
    </row>
    <row r="432" s="2" customFormat="1" ht="16.5" customHeight="1">
      <c r="A432" s="39"/>
      <c r="B432" s="40"/>
      <c r="C432" s="257" t="s">
        <v>650</v>
      </c>
      <c r="D432" s="257" t="s">
        <v>370</v>
      </c>
      <c r="E432" s="258" t="s">
        <v>651</v>
      </c>
      <c r="F432" s="259" t="s">
        <v>652</v>
      </c>
      <c r="G432" s="260" t="s">
        <v>246</v>
      </c>
      <c r="H432" s="261">
        <v>37.180999999999997</v>
      </c>
      <c r="I432" s="262"/>
      <c r="J432" s="263">
        <f>ROUND(I432*H432,2)</f>
        <v>0</v>
      </c>
      <c r="K432" s="259" t="s">
        <v>160</v>
      </c>
      <c r="L432" s="264"/>
      <c r="M432" s="265" t="s">
        <v>19</v>
      </c>
      <c r="N432" s="266" t="s">
        <v>43</v>
      </c>
      <c r="O432" s="85"/>
      <c r="P432" s="223">
        <f>O432*H432</f>
        <v>0</v>
      </c>
      <c r="Q432" s="223">
        <v>0.00035</v>
      </c>
      <c r="R432" s="223">
        <f>Q432*H432</f>
        <v>0.013013349999999998</v>
      </c>
      <c r="S432" s="223">
        <v>0</v>
      </c>
      <c r="T432" s="224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5" t="s">
        <v>369</v>
      </c>
      <c r="AT432" s="225" t="s">
        <v>370</v>
      </c>
      <c r="AU432" s="225" t="s">
        <v>81</v>
      </c>
      <c r="AY432" s="18" t="s">
        <v>153</v>
      </c>
      <c r="BE432" s="226">
        <f>IF(N432="základní",J432,0)</f>
        <v>0</v>
      </c>
      <c r="BF432" s="226">
        <f>IF(N432="snížená",J432,0)</f>
        <v>0</v>
      </c>
      <c r="BG432" s="226">
        <f>IF(N432="zákl. přenesená",J432,0)</f>
        <v>0</v>
      </c>
      <c r="BH432" s="226">
        <f>IF(N432="sníž. přenesená",J432,0)</f>
        <v>0</v>
      </c>
      <c r="BI432" s="226">
        <f>IF(N432="nulová",J432,0)</f>
        <v>0</v>
      </c>
      <c r="BJ432" s="18" t="s">
        <v>79</v>
      </c>
      <c r="BK432" s="226">
        <f>ROUND(I432*H432,2)</f>
        <v>0</v>
      </c>
      <c r="BL432" s="18" t="s">
        <v>262</v>
      </c>
      <c r="BM432" s="225" t="s">
        <v>908</v>
      </c>
    </row>
    <row r="433" s="2" customFormat="1">
      <c r="A433" s="39"/>
      <c r="B433" s="40"/>
      <c r="C433" s="41"/>
      <c r="D433" s="227" t="s">
        <v>163</v>
      </c>
      <c r="E433" s="41"/>
      <c r="F433" s="228" t="s">
        <v>652</v>
      </c>
      <c r="G433" s="41"/>
      <c r="H433" s="41"/>
      <c r="I433" s="229"/>
      <c r="J433" s="41"/>
      <c r="K433" s="41"/>
      <c r="L433" s="45"/>
      <c r="M433" s="230"/>
      <c r="N433" s="231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163</v>
      </c>
      <c r="AU433" s="18" t="s">
        <v>81</v>
      </c>
    </row>
    <row r="434" s="13" customFormat="1">
      <c r="A434" s="13"/>
      <c r="B434" s="234"/>
      <c r="C434" s="235"/>
      <c r="D434" s="227" t="s">
        <v>167</v>
      </c>
      <c r="E434" s="236" t="s">
        <v>19</v>
      </c>
      <c r="F434" s="237" t="s">
        <v>898</v>
      </c>
      <c r="G434" s="235"/>
      <c r="H434" s="238">
        <v>33.740000000000002</v>
      </c>
      <c r="I434" s="239"/>
      <c r="J434" s="235"/>
      <c r="K434" s="235"/>
      <c r="L434" s="240"/>
      <c r="M434" s="241"/>
      <c r="N434" s="242"/>
      <c r="O434" s="242"/>
      <c r="P434" s="242"/>
      <c r="Q434" s="242"/>
      <c r="R434" s="242"/>
      <c r="S434" s="242"/>
      <c r="T434" s="24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4" t="s">
        <v>167</v>
      </c>
      <c r="AU434" s="244" t="s">
        <v>81</v>
      </c>
      <c r="AV434" s="13" t="s">
        <v>81</v>
      </c>
      <c r="AW434" s="13" t="s">
        <v>33</v>
      </c>
      <c r="AX434" s="13" t="s">
        <v>72</v>
      </c>
      <c r="AY434" s="244" t="s">
        <v>153</v>
      </c>
    </row>
    <row r="435" s="14" customFormat="1">
      <c r="A435" s="14"/>
      <c r="B435" s="245"/>
      <c r="C435" s="246"/>
      <c r="D435" s="227" t="s">
        <v>167</v>
      </c>
      <c r="E435" s="247" t="s">
        <v>19</v>
      </c>
      <c r="F435" s="248" t="s">
        <v>171</v>
      </c>
      <c r="G435" s="246"/>
      <c r="H435" s="249">
        <v>33.740000000000002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5" t="s">
        <v>167</v>
      </c>
      <c r="AU435" s="255" t="s">
        <v>81</v>
      </c>
      <c r="AV435" s="14" t="s">
        <v>161</v>
      </c>
      <c r="AW435" s="14" t="s">
        <v>33</v>
      </c>
      <c r="AX435" s="14" t="s">
        <v>72</v>
      </c>
      <c r="AY435" s="255" t="s">
        <v>153</v>
      </c>
    </row>
    <row r="436" s="13" customFormat="1">
      <c r="A436" s="13"/>
      <c r="B436" s="234"/>
      <c r="C436" s="235"/>
      <c r="D436" s="227" t="s">
        <v>167</v>
      </c>
      <c r="E436" s="236" t="s">
        <v>19</v>
      </c>
      <c r="F436" s="237" t="s">
        <v>909</v>
      </c>
      <c r="G436" s="235"/>
      <c r="H436" s="238">
        <v>37.180999999999997</v>
      </c>
      <c r="I436" s="239"/>
      <c r="J436" s="235"/>
      <c r="K436" s="235"/>
      <c r="L436" s="240"/>
      <c r="M436" s="241"/>
      <c r="N436" s="242"/>
      <c r="O436" s="242"/>
      <c r="P436" s="242"/>
      <c r="Q436" s="242"/>
      <c r="R436" s="242"/>
      <c r="S436" s="242"/>
      <c r="T436" s="24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4" t="s">
        <v>167</v>
      </c>
      <c r="AU436" s="244" t="s">
        <v>81</v>
      </c>
      <c r="AV436" s="13" t="s">
        <v>81</v>
      </c>
      <c r="AW436" s="13" t="s">
        <v>33</v>
      </c>
      <c r="AX436" s="13" t="s">
        <v>79</v>
      </c>
      <c r="AY436" s="244" t="s">
        <v>153</v>
      </c>
    </row>
    <row r="437" s="2" customFormat="1" ht="24.15" customHeight="1">
      <c r="A437" s="39"/>
      <c r="B437" s="40"/>
      <c r="C437" s="214" t="s">
        <v>655</v>
      </c>
      <c r="D437" s="214" t="s">
        <v>156</v>
      </c>
      <c r="E437" s="215" t="s">
        <v>656</v>
      </c>
      <c r="F437" s="216" t="s">
        <v>657</v>
      </c>
      <c r="G437" s="217" t="s">
        <v>159</v>
      </c>
      <c r="H437" s="218">
        <v>63.990000000000002</v>
      </c>
      <c r="I437" s="219"/>
      <c r="J437" s="220">
        <f>ROUND(I437*H437,2)</f>
        <v>0</v>
      </c>
      <c r="K437" s="216" t="s">
        <v>160</v>
      </c>
      <c r="L437" s="45"/>
      <c r="M437" s="221" t="s">
        <v>19</v>
      </c>
      <c r="N437" s="222" t="s">
        <v>43</v>
      </c>
      <c r="O437" s="85"/>
      <c r="P437" s="223">
        <f>O437*H437</f>
        <v>0</v>
      </c>
      <c r="Q437" s="223">
        <v>0</v>
      </c>
      <c r="R437" s="223">
        <f>Q437*H437</f>
        <v>0</v>
      </c>
      <c r="S437" s="223">
        <v>0</v>
      </c>
      <c r="T437" s="224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5" t="s">
        <v>262</v>
      </c>
      <c r="AT437" s="225" t="s">
        <v>156</v>
      </c>
      <c r="AU437" s="225" t="s">
        <v>81</v>
      </c>
      <c r="AY437" s="18" t="s">
        <v>153</v>
      </c>
      <c r="BE437" s="226">
        <f>IF(N437="základní",J437,0)</f>
        <v>0</v>
      </c>
      <c r="BF437" s="226">
        <f>IF(N437="snížená",J437,0)</f>
        <v>0</v>
      </c>
      <c r="BG437" s="226">
        <f>IF(N437="zákl. přenesená",J437,0)</f>
        <v>0</v>
      </c>
      <c r="BH437" s="226">
        <f>IF(N437="sníž. přenesená",J437,0)</f>
        <v>0</v>
      </c>
      <c r="BI437" s="226">
        <f>IF(N437="nulová",J437,0)</f>
        <v>0</v>
      </c>
      <c r="BJ437" s="18" t="s">
        <v>79</v>
      </c>
      <c r="BK437" s="226">
        <f>ROUND(I437*H437,2)</f>
        <v>0</v>
      </c>
      <c r="BL437" s="18" t="s">
        <v>262</v>
      </c>
      <c r="BM437" s="225" t="s">
        <v>910</v>
      </c>
    </row>
    <row r="438" s="2" customFormat="1">
      <c r="A438" s="39"/>
      <c r="B438" s="40"/>
      <c r="C438" s="41"/>
      <c r="D438" s="227" t="s">
        <v>163</v>
      </c>
      <c r="E438" s="41"/>
      <c r="F438" s="228" t="s">
        <v>659</v>
      </c>
      <c r="G438" s="41"/>
      <c r="H438" s="41"/>
      <c r="I438" s="229"/>
      <c r="J438" s="41"/>
      <c r="K438" s="41"/>
      <c r="L438" s="45"/>
      <c r="M438" s="230"/>
      <c r="N438" s="231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163</v>
      </c>
      <c r="AU438" s="18" t="s">
        <v>81</v>
      </c>
    </row>
    <row r="439" s="2" customFormat="1">
      <c r="A439" s="39"/>
      <c r="B439" s="40"/>
      <c r="C439" s="41"/>
      <c r="D439" s="232" t="s">
        <v>165</v>
      </c>
      <c r="E439" s="41"/>
      <c r="F439" s="233" t="s">
        <v>660</v>
      </c>
      <c r="G439" s="41"/>
      <c r="H439" s="41"/>
      <c r="I439" s="229"/>
      <c r="J439" s="41"/>
      <c r="K439" s="41"/>
      <c r="L439" s="45"/>
      <c r="M439" s="230"/>
      <c r="N439" s="231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165</v>
      </c>
      <c r="AU439" s="18" t="s">
        <v>81</v>
      </c>
    </row>
    <row r="440" s="13" customFormat="1">
      <c r="A440" s="13"/>
      <c r="B440" s="234"/>
      <c r="C440" s="235"/>
      <c r="D440" s="227" t="s">
        <v>167</v>
      </c>
      <c r="E440" s="236" t="s">
        <v>19</v>
      </c>
      <c r="F440" s="237" t="s">
        <v>896</v>
      </c>
      <c r="G440" s="235"/>
      <c r="H440" s="238">
        <v>63.990000000000002</v>
      </c>
      <c r="I440" s="239"/>
      <c r="J440" s="235"/>
      <c r="K440" s="235"/>
      <c r="L440" s="240"/>
      <c r="M440" s="241"/>
      <c r="N440" s="242"/>
      <c r="O440" s="242"/>
      <c r="P440" s="242"/>
      <c r="Q440" s="242"/>
      <c r="R440" s="242"/>
      <c r="S440" s="242"/>
      <c r="T440" s="24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4" t="s">
        <v>167</v>
      </c>
      <c r="AU440" s="244" t="s">
        <v>81</v>
      </c>
      <c r="AV440" s="13" t="s">
        <v>81</v>
      </c>
      <c r="AW440" s="13" t="s">
        <v>33</v>
      </c>
      <c r="AX440" s="13" t="s">
        <v>72</v>
      </c>
      <c r="AY440" s="244" t="s">
        <v>153</v>
      </c>
    </row>
    <row r="441" s="14" customFormat="1">
      <c r="A441" s="14"/>
      <c r="B441" s="245"/>
      <c r="C441" s="246"/>
      <c r="D441" s="227" t="s">
        <v>167</v>
      </c>
      <c r="E441" s="247" t="s">
        <v>19</v>
      </c>
      <c r="F441" s="248" t="s">
        <v>171</v>
      </c>
      <c r="G441" s="246"/>
      <c r="H441" s="249">
        <v>63.990000000000002</v>
      </c>
      <c r="I441" s="250"/>
      <c r="J441" s="246"/>
      <c r="K441" s="246"/>
      <c r="L441" s="251"/>
      <c r="M441" s="252"/>
      <c r="N441" s="253"/>
      <c r="O441" s="253"/>
      <c r="P441" s="253"/>
      <c r="Q441" s="253"/>
      <c r="R441" s="253"/>
      <c r="S441" s="253"/>
      <c r="T441" s="25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5" t="s">
        <v>167</v>
      </c>
      <c r="AU441" s="255" t="s">
        <v>81</v>
      </c>
      <c r="AV441" s="14" t="s">
        <v>161</v>
      </c>
      <c r="AW441" s="14" t="s">
        <v>33</v>
      </c>
      <c r="AX441" s="14" t="s">
        <v>79</v>
      </c>
      <c r="AY441" s="255" t="s">
        <v>153</v>
      </c>
    </row>
    <row r="442" s="2" customFormat="1" ht="24.15" customHeight="1">
      <c r="A442" s="39"/>
      <c r="B442" s="40"/>
      <c r="C442" s="214" t="s">
        <v>661</v>
      </c>
      <c r="D442" s="214" t="s">
        <v>156</v>
      </c>
      <c r="E442" s="215" t="s">
        <v>662</v>
      </c>
      <c r="F442" s="216" t="s">
        <v>663</v>
      </c>
      <c r="G442" s="217" t="s">
        <v>296</v>
      </c>
      <c r="H442" s="218">
        <v>0.72399999999999998</v>
      </c>
      <c r="I442" s="219"/>
      <c r="J442" s="220">
        <f>ROUND(I442*H442,2)</f>
        <v>0</v>
      </c>
      <c r="K442" s="216" t="s">
        <v>160</v>
      </c>
      <c r="L442" s="45"/>
      <c r="M442" s="221" t="s">
        <v>19</v>
      </c>
      <c r="N442" s="222" t="s">
        <v>43</v>
      </c>
      <c r="O442" s="85"/>
      <c r="P442" s="223">
        <f>O442*H442</f>
        <v>0</v>
      </c>
      <c r="Q442" s="223">
        <v>0</v>
      </c>
      <c r="R442" s="223">
        <f>Q442*H442</f>
        <v>0</v>
      </c>
      <c r="S442" s="223">
        <v>0</v>
      </c>
      <c r="T442" s="224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5" t="s">
        <v>262</v>
      </c>
      <c r="AT442" s="225" t="s">
        <v>156</v>
      </c>
      <c r="AU442" s="225" t="s">
        <v>81</v>
      </c>
      <c r="AY442" s="18" t="s">
        <v>153</v>
      </c>
      <c r="BE442" s="226">
        <f>IF(N442="základní",J442,0)</f>
        <v>0</v>
      </c>
      <c r="BF442" s="226">
        <f>IF(N442="snížená",J442,0)</f>
        <v>0</v>
      </c>
      <c r="BG442" s="226">
        <f>IF(N442="zákl. přenesená",J442,0)</f>
        <v>0</v>
      </c>
      <c r="BH442" s="226">
        <f>IF(N442="sníž. přenesená",J442,0)</f>
        <v>0</v>
      </c>
      <c r="BI442" s="226">
        <f>IF(N442="nulová",J442,0)</f>
        <v>0</v>
      </c>
      <c r="BJ442" s="18" t="s">
        <v>79</v>
      </c>
      <c r="BK442" s="226">
        <f>ROUND(I442*H442,2)</f>
        <v>0</v>
      </c>
      <c r="BL442" s="18" t="s">
        <v>262</v>
      </c>
      <c r="BM442" s="225" t="s">
        <v>911</v>
      </c>
    </row>
    <row r="443" s="2" customFormat="1">
      <c r="A443" s="39"/>
      <c r="B443" s="40"/>
      <c r="C443" s="41"/>
      <c r="D443" s="227" t="s">
        <v>163</v>
      </c>
      <c r="E443" s="41"/>
      <c r="F443" s="228" t="s">
        <v>665</v>
      </c>
      <c r="G443" s="41"/>
      <c r="H443" s="41"/>
      <c r="I443" s="229"/>
      <c r="J443" s="41"/>
      <c r="K443" s="41"/>
      <c r="L443" s="45"/>
      <c r="M443" s="230"/>
      <c r="N443" s="231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163</v>
      </c>
      <c r="AU443" s="18" t="s">
        <v>81</v>
      </c>
    </row>
    <row r="444" s="2" customFormat="1">
      <c r="A444" s="39"/>
      <c r="B444" s="40"/>
      <c r="C444" s="41"/>
      <c r="D444" s="232" t="s">
        <v>165</v>
      </c>
      <c r="E444" s="41"/>
      <c r="F444" s="233" t="s">
        <v>666</v>
      </c>
      <c r="G444" s="41"/>
      <c r="H444" s="41"/>
      <c r="I444" s="229"/>
      <c r="J444" s="41"/>
      <c r="K444" s="41"/>
      <c r="L444" s="45"/>
      <c r="M444" s="230"/>
      <c r="N444" s="231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165</v>
      </c>
      <c r="AU444" s="18" t="s">
        <v>81</v>
      </c>
    </row>
    <row r="445" s="12" customFormat="1" ht="22.8" customHeight="1">
      <c r="A445" s="12"/>
      <c r="B445" s="198"/>
      <c r="C445" s="199"/>
      <c r="D445" s="200" t="s">
        <v>71</v>
      </c>
      <c r="E445" s="212" t="s">
        <v>667</v>
      </c>
      <c r="F445" s="212" t="s">
        <v>668</v>
      </c>
      <c r="G445" s="199"/>
      <c r="H445" s="199"/>
      <c r="I445" s="202"/>
      <c r="J445" s="213">
        <f>BK445</f>
        <v>0</v>
      </c>
      <c r="K445" s="199"/>
      <c r="L445" s="204"/>
      <c r="M445" s="205"/>
      <c r="N445" s="206"/>
      <c r="O445" s="206"/>
      <c r="P445" s="207">
        <f>SUM(P446:P479)</f>
        <v>0</v>
      </c>
      <c r="Q445" s="206"/>
      <c r="R445" s="207">
        <f>SUM(R446:R479)</f>
        <v>0.052310339999999997</v>
      </c>
      <c r="S445" s="206"/>
      <c r="T445" s="208">
        <f>SUM(T446:T479)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09" t="s">
        <v>81</v>
      </c>
      <c r="AT445" s="210" t="s">
        <v>71</v>
      </c>
      <c r="AU445" s="210" t="s">
        <v>79</v>
      </c>
      <c r="AY445" s="209" t="s">
        <v>153</v>
      </c>
      <c r="BK445" s="211">
        <f>SUM(BK446:BK479)</f>
        <v>0</v>
      </c>
    </row>
    <row r="446" s="2" customFormat="1" ht="16.5" customHeight="1">
      <c r="A446" s="39"/>
      <c r="B446" s="40"/>
      <c r="C446" s="214" t="s">
        <v>669</v>
      </c>
      <c r="D446" s="214" t="s">
        <v>156</v>
      </c>
      <c r="E446" s="215" t="s">
        <v>670</v>
      </c>
      <c r="F446" s="216" t="s">
        <v>671</v>
      </c>
      <c r="G446" s="217" t="s">
        <v>159</v>
      </c>
      <c r="H446" s="218">
        <v>2.6800000000000002</v>
      </c>
      <c r="I446" s="219"/>
      <c r="J446" s="220">
        <f>ROUND(I446*H446,2)</f>
        <v>0</v>
      </c>
      <c r="K446" s="216" t="s">
        <v>160</v>
      </c>
      <c r="L446" s="45"/>
      <c r="M446" s="221" t="s">
        <v>19</v>
      </c>
      <c r="N446" s="222" t="s">
        <v>43</v>
      </c>
      <c r="O446" s="85"/>
      <c r="P446" s="223">
        <f>O446*H446</f>
        <v>0</v>
      </c>
      <c r="Q446" s="223">
        <v>0</v>
      </c>
      <c r="R446" s="223">
        <f>Q446*H446</f>
        <v>0</v>
      </c>
      <c r="S446" s="223">
        <v>0</v>
      </c>
      <c r="T446" s="224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25" t="s">
        <v>262</v>
      </c>
      <c r="AT446" s="225" t="s">
        <v>156</v>
      </c>
      <c r="AU446" s="225" t="s">
        <v>81</v>
      </c>
      <c r="AY446" s="18" t="s">
        <v>153</v>
      </c>
      <c r="BE446" s="226">
        <f>IF(N446="základní",J446,0)</f>
        <v>0</v>
      </c>
      <c r="BF446" s="226">
        <f>IF(N446="snížená",J446,0)</f>
        <v>0</v>
      </c>
      <c r="BG446" s="226">
        <f>IF(N446="zákl. přenesená",J446,0)</f>
        <v>0</v>
      </c>
      <c r="BH446" s="226">
        <f>IF(N446="sníž. přenesená",J446,0)</f>
        <v>0</v>
      </c>
      <c r="BI446" s="226">
        <f>IF(N446="nulová",J446,0)</f>
        <v>0</v>
      </c>
      <c r="BJ446" s="18" t="s">
        <v>79</v>
      </c>
      <c r="BK446" s="226">
        <f>ROUND(I446*H446,2)</f>
        <v>0</v>
      </c>
      <c r="BL446" s="18" t="s">
        <v>262</v>
      </c>
      <c r="BM446" s="225" t="s">
        <v>912</v>
      </c>
    </row>
    <row r="447" s="2" customFormat="1">
      <c r="A447" s="39"/>
      <c r="B447" s="40"/>
      <c r="C447" s="41"/>
      <c r="D447" s="227" t="s">
        <v>163</v>
      </c>
      <c r="E447" s="41"/>
      <c r="F447" s="228" t="s">
        <v>673</v>
      </c>
      <c r="G447" s="41"/>
      <c r="H447" s="41"/>
      <c r="I447" s="229"/>
      <c r="J447" s="41"/>
      <c r="K447" s="41"/>
      <c r="L447" s="45"/>
      <c r="M447" s="230"/>
      <c r="N447" s="231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163</v>
      </c>
      <c r="AU447" s="18" t="s">
        <v>81</v>
      </c>
    </row>
    <row r="448" s="2" customFormat="1">
      <c r="A448" s="39"/>
      <c r="B448" s="40"/>
      <c r="C448" s="41"/>
      <c r="D448" s="232" t="s">
        <v>165</v>
      </c>
      <c r="E448" s="41"/>
      <c r="F448" s="233" t="s">
        <v>674</v>
      </c>
      <c r="G448" s="41"/>
      <c r="H448" s="41"/>
      <c r="I448" s="229"/>
      <c r="J448" s="41"/>
      <c r="K448" s="41"/>
      <c r="L448" s="45"/>
      <c r="M448" s="230"/>
      <c r="N448" s="231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165</v>
      </c>
      <c r="AU448" s="18" t="s">
        <v>81</v>
      </c>
    </row>
    <row r="449" s="13" customFormat="1">
      <c r="A449" s="13"/>
      <c r="B449" s="234"/>
      <c r="C449" s="235"/>
      <c r="D449" s="227" t="s">
        <v>167</v>
      </c>
      <c r="E449" s="236" t="s">
        <v>19</v>
      </c>
      <c r="F449" s="237" t="s">
        <v>913</v>
      </c>
      <c r="G449" s="235"/>
      <c r="H449" s="238">
        <v>2.6800000000000002</v>
      </c>
      <c r="I449" s="239"/>
      <c r="J449" s="235"/>
      <c r="K449" s="235"/>
      <c r="L449" s="240"/>
      <c r="M449" s="241"/>
      <c r="N449" s="242"/>
      <c r="O449" s="242"/>
      <c r="P449" s="242"/>
      <c r="Q449" s="242"/>
      <c r="R449" s="242"/>
      <c r="S449" s="242"/>
      <c r="T449" s="24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4" t="s">
        <v>167</v>
      </c>
      <c r="AU449" s="244" t="s">
        <v>81</v>
      </c>
      <c r="AV449" s="13" t="s">
        <v>81</v>
      </c>
      <c r="AW449" s="13" t="s">
        <v>33</v>
      </c>
      <c r="AX449" s="13" t="s">
        <v>72</v>
      </c>
      <c r="AY449" s="244" t="s">
        <v>153</v>
      </c>
    </row>
    <row r="450" s="14" customFormat="1">
      <c r="A450" s="14"/>
      <c r="B450" s="245"/>
      <c r="C450" s="246"/>
      <c r="D450" s="227" t="s">
        <v>167</v>
      </c>
      <c r="E450" s="247" t="s">
        <v>19</v>
      </c>
      <c r="F450" s="248" t="s">
        <v>171</v>
      </c>
      <c r="G450" s="246"/>
      <c r="H450" s="249">
        <v>2.6800000000000002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5" t="s">
        <v>167</v>
      </c>
      <c r="AU450" s="255" t="s">
        <v>81</v>
      </c>
      <c r="AV450" s="14" t="s">
        <v>161</v>
      </c>
      <c r="AW450" s="14" t="s">
        <v>33</v>
      </c>
      <c r="AX450" s="14" t="s">
        <v>79</v>
      </c>
      <c r="AY450" s="255" t="s">
        <v>153</v>
      </c>
    </row>
    <row r="451" s="2" customFormat="1" ht="16.5" customHeight="1">
      <c r="A451" s="39"/>
      <c r="B451" s="40"/>
      <c r="C451" s="214" t="s">
        <v>676</v>
      </c>
      <c r="D451" s="214" t="s">
        <v>156</v>
      </c>
      <c r="E451" s="215" t="s">
        <v>677</v>
      </c>
      <c r="F451" s="216" t="s">
        <v>678</v>
      </c>
      <c r="G451" s="217" t="s">
        <v>159</v>
      </c>
      <c r="H451" s="218">
        <v>2.6800000000000002</v>
      </c>
      <c r="I451" s="219"/>
      <c r="J451" s="220">
        <f>ROUND(I451*H451,2)</f>
        <v>0</v>
      </c>
      <c r="K451" s="216" t="s">
        <v>160</v>
      </c>
      <c r="L451" s="45"/>
      <c r="M451" s="221" t="s">
        <v>19</v>
      </c>
      <c r="N451" s="222" t="s">
        <v>43</v>
      </c>
      <c r="O451" s="85"/>
      <c r="P451" s="223">
        <f>O451*H451</f>
        <v>0</v>
      </c>
      <c r="Q451" s="223">
        <v>0.00029999999999999997</v>
      </c>
      <c r="R451" s="223">
        <f>Q451*H451</f>
        <v>0.00080400000000000003</v>
      </c>
      <c r="S451" s="223">
        <v>0</v>
      </c>
      <c r="T451" s="224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5" t="s">
        <v>262</v>
      </c>
      <c r="AT451" s="225" t="s">
        <v>156</v>
      </c>
      <c r="AU451" s="225" t="s">
        <v>81</v>
      </c>
      <c r="AY451" s="18" t="s">
        <v>153</v>
      </c>
      <c r="BE451" s="226">
        <f>IF(N451="základní",J451,0)</f>
        <v>0</v>
      </c>
      <c r="BF451" s="226">
        <f>IF(N451="snížená",J451,0)</f>
        <v>0</v>
      </c>
      <c r="BG451" s="226">
        <f>IF(N451="zákl. přenesená",J451,0)</f>
        <v>0</v>
      </c>
      <c r="BH451" s="226">
        <f>IF(N451="sníž. přenesená",J451,0)</f>
        <v>0</v>
      </c>
      <c r="BI451" s="226">
        <f>IF(N451="nulová",J451,0)</f>
        <v>0</v>
      </c>
      <c r="BJ451" s="18" t="s">
        <v>79</v>
      </c>
      <c r="BK451" s="226">
        <f>ROUND(I451*H451,2)</f>
        <v>0</v>
      </c>
      <c r="BL451" s="18" t="s">
        <v>262</v>
      </c>
      <c r="BM451" s="225" t="s">
        <v>914</v>
      </c>
    </row>
    <row r="452" s="2" customFormat="1">
      <c r="A452" s="39"/>
      <c r="B452" s="40"/>
      <c r="C452" s="41"/>
      <c r="D452" s="227" t="s">
        <v>163</v>
      </c>
      <c r="E452" s="41"/>
      <c r="F452" s="228" t="s">
        <v>680</v>
      </c>
      <c r="G452" s="41"/>
      <c r="H452" s="41"/>
      <c r="I452" s="229"/>
      <c r="J452" s="41"/>
      <c r="K452" s="41"/>
      <c r="L452" s="45"/>
      <c r="M452" s="230"/>
      <c r="N452" s="231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163</v>
      </c>
      <c r="AU452" s="18" t="s">
        <v>81</v>
      </c>
    </row>
    <row r="453" s="2" customFormat="1">
      <c r="A453" s="39"/>
      <c r="B453" s="40"/>
      <c r="C453" s="41"/>
      <c r="D453" s="232" t="s">
        <v>165</v>
      </c>
      <c r="E453" s="41"/>
      <c r="F453" s="233" t="s">
        <v>681</v>
      </c>
      <c r="G453" s="41"/>
      <c r="H453" s="41"/>
      <c r="I453" s="229"/>
      <c r="J453" s="41"/>
      <c r="K453" s="41"/>
      <c r="L453" s="45"/>
      <c r="M453" s="230"/>
      <c r="N453" s="231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165</v>
      </c>
      <c r="AU453" s="18" t="s">
        <v>81</v>
      </c>
    </row>
    <row r="454" s="13" customFormat="1">
      <c r="A454" s="13"/>
      <c r="B454" s="234"/>
      <c r="C454" s="235"/>
      <c r="D454" s="227" t="s">
        <v>167</v>
      </c>
      <c r="E454" s="236" t="s">
        <v>19</v>
      </c>
      <c r="F454" s="237" t="s">
        <v>913</v>
      </c>
      <c r="G454" s="235"/>
      <c r="H454" s="238">
        <v>2.6800000000000002</v>
      </c>
      <c r="I454" s="239"/>
      <c r="J454" s="235"/>
      <c r="K454" s="235"/>
      <c r="L454" s="240"/>
      <c r="M454" s="241"/>
      <c r="N454" s="242"/>
      <c r="O454" s="242"/>
      <c r="P454" s="242"/>
      <c r="Q454" s="242"/>
      <c r="R454" s="242"/>
      <c r="S454" s="242"/>
      <c r="T454" s="24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4" t="s">
        <v>167</v>
      </c>
      <c r="AU454" s="244" t="s">
        <v>81</v>
      </c>
      <c r="AV454" s="13" t="s">
        <v>81</v>
      </c>
      <c r="AW454" s="13" t="s">
        <v>33</v>
      </c>
      <c r="AX454" s="13" t="s">
        <v>72</v>
      </c>
      <c r="AY454" s="244" t="s">
        <v>153</v>
      </c>
    </row>
    <row r="455" s="14" customFormat="1">
      <c r="A455" s="14"/>
      <c r="B455" s="245"/>
      <c r="C455" s="246"/>
      <c r="D455" s="227" t="s">
        <v>167</v>
      </c>
      <c r="E455" s="247" t="s">
        <v>19</v>
      </c>
      <c r="F455" s="248" t="s">
        <v>171</v>
      </c>
      <c r="G455" s="246"/>
      <c r="H455" s="249">
        <v>2.6800000000000002</v>
      </c>
      <c r="I455" s="250"/>
      <c r="J455" s="246"/>
      <c r="K455" s="246"/>
      <c r="L455" s="251"/>
      <c r="M455" s="252"/>
      <c r="N455" s="253"/>
      <c r="O455" s="253"/>
      <c r="P455" s="253"/>
      <c r="Q455" s="253"/>
      <c r="R455" s="253"/>
      <c r="S455" s="253"/>
      <c r="T455" s="25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5" t="s">
        <v>167</v>
      </c>
      <c r="AU455" s="255" t="s">
        <v>81</v>
      </c>
      <c r="AV455" s="14" t="s">
        <v>161</v>
      </c>
      <c r="AW455" s="14" t="s">
        <v>33</v>
      </c>
      <c r="AX455" s="14" t="s">
        <v>79</v>
      </c>
      <c r="AY455" s="255" t="s">
        <v>153</v>
      </c>
    </row>
    <row r="456" s="2" customFormat="1" ht="16.5" customHeight="1">
      <c r="A456" s="39"/>
      <c r="B456" s="40"/>
      <c r="C456" s="214" t="s">
        <v>682</v>
      </c>
      <c r="D456" s="214" t="s">
        <v>156</v>
      </c>
      <c r="E456" s="215" t="s">
        <v>683</v>
      </c>
      <c r="F456" s="216" t="s">
        <v>684</v>
      </c>
      <c r="G456" s="217" t="s">
        <v>159</v>
      </c>
      <c r="H456" s="218">
        <v>2.6800000000000002</v>
      </c>
      <c r="I456" s="219"/>
      <c r="J456" s="220">
        <f>ROUND(I456*H456,2)</f>
        <v>0</v>
      </c>
      <c r="K456" s="216" t="s">
        <v>160</v>
      </c>
      <c r="L456" s="45"/>
      <c r="M456" s="221" t="s">
        <v>19</v>
      </c>
      <c r="N456" s="222" t="s">
        <v>43</v>
      </c>
      <c r="O456" s="85"/>
      <c r="P456" s="223">
        <f>O456*H456</f>
        <v>0</v>
      </c>
      <c r="Q456" s="223">
        <v>0.0044999999999999997</v>
      </c>
      <c r="R456" s="223">
        <f>Q456*H456</f>
        <v>0.01206</v>
      </c>
      <c r="S456" s="223">
        <v>0</v>
      </c>
      <c r="T456" s="224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25" t="s">
        <v>262</v>
      </c>
      <c r="AT456" s="225" t="s">
        <v>156</v>
      </c>
      <c r="AU456" s="225" t="s">
        <v>81</v>
      </c>
      <c r="AY456" s="18" t="s">
        <v>153</v>
      </c>
      <c r="BE456" s="226">
        <f>IF(N456="základní",J456,0)</f>
        <v>0</v>
      </c>
      <c r="BF456" s="226">
        <f>IF(N456="snížená",J456,0)</f>
        <v>0</v>
      </c>
      <c r="BG456" s="226">
        <f>IF(N456="zákl. přenesená",J456,0)</f>
        <v>0</v>
      </c>
      <c r="BH456" s="226">
        <f>IF(N456="sníž. přenesená",J456,0)</f>
        <v>0</v>
      </c>
      <c r="BI456" s="226">
        <f>IF(N456="nulová",J456,0)</f>
        <v>0</v>
      </c>
      <c r="BJ456" s="18" t="s">
        <v>79</v>
      </c>
      <c r="BK456" s="226">
        <f>ROUND(I456*H456,2)</f>
        <v>0</v>
      </c>
      <c r="BL456" s="18" t="s">
        <v>262</v>
      </c>
      <c r="BM456" s="225" t="s">
        <v>915</v>
      </c>
    </row>
    <row r="457" s="2" customFormat="1">
      <c r="A457" s="39"/>
      <c r="B457" s="40"/>
      <c r="C457" s="41"/>
      <c r="D457" s="227" t="s">
        <v>163</v>
      </c>
      <c r="E457" s="41"/>
      <c r="F457" s="228" t="s">
        <v>686</v>
      </c>
      <c r="G457" s="41"/>
      <c r="H457" s="41"/>
      <c r="I457" s="229"/>
      <c r="J457" s="41"/>
      <c r="K457" s="41"/>
      <c r="L457" s="45"/>
      <c r="M457" s="230"/>
      <c r="N457" s="231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163</v>
      </c>
      <c r="AU457" s="18" t="s">
        <v>81</v>
      </c>
    </row>
    <row r="458" s="2" customFormat="1">
      <c r="A458" s="39"/>
      <c r="B458" s="40"/>
      <c r="C458" s="41"/>
      <c r="D458" s="232" t="s">
        <v>165</v>
      </c>
      <c r="E458" s="41"/>
      <c r="F458" s="233" t="s">
        <v>687</v>
      </c>
      <c r="G458" s="41"/>
      <c r="H458" s="41"/>
      <c r="I458" s="229"/>
      <c r="J458" s="41"/>
      <c r="K458" s="41"/>
      <c r="L458" s="45"/>
      <c r="M458" s="230"/>
      <c r="N458" s="231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165</v>
      </c>
      <c r="AU458" s="18" t="s">
        <v>81</v>
      </c>
    </row>
    <row r="459" s="13" customFormat="1">
      <c r="A459" s="13"/>
      <c r="B459" s="234"/>
      <c r="C459" s="235"/>
      <c r="D459" s="227" t="s">
        <v>167</v>
      </c>
      <c r="E459" s="236" t="s">
        <v>19</v>
      </c>
      <c r="F459" s="237" t="s">
        <v>913</v>
      </c>
      <c r="G459" s="235"/>
      <c r="H459" s="238">
        <v>2.6800000000000002</v>
      </c>
      <c r="I459" s="239"/>
      <c r="J459" s="235"/>
      <c r="K459" s="235"/>
      <c r="L459" s="240"/>
      <c r="M459" s="241"/>
      <c r="N459" s="242"/>
      <c r="O459" s="242"/>
      <c r="P459" s="242"/>
      <c r="Q459" s="242"/>
      <c r="R459" s="242"/>
      <c r="S459" s="242"/>
      <c r="T459" s="24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4" t="s">
        <v>167</v>
      </c>
      <c r="AU459" s="244" t="s">
        <v>81</v>
      </c>
      <c r="AV459" s="13" t="s">
        <v>81</v>
      </c>
      <c r="AW459" s="13" t="s">
        <v>33</v>
      </c>
      <c r="AX459" s="13" t="s">
        <v>72</v>
      </c>
      <c r="AY459" s="244" t="s">
        <v>153</v>
      </c>
    </row>
    <row r="460" s="14" customFormat="1">
      <c r="A460" s="14"/>
      <c r="B460" s="245"/>
      <c r="C460" s="246"/>
      <c r="D460" s="227" t="s">
        <v>167</v>
      </c>
      <c r="E460" s="247" t="s">
        <v>19</v>
      </c>
      <c r="F460" s="248" t="s">
        <v>171</v>
      </c>
      <c r="G460" s="246"/>
      <c r="H460" s="249">
        <v>2.6800000000000002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5" t="s">
        <v>167</v>
      </c>
      <c r="AU460" s="255" t="s">
        <v>81</v>
      </c>
      <c r="AV460" s="14" t="s">
        <v>161</v>
      </c>
      <c r="AW460" s="14" t="s">
        <v>33</v>
      </c>
      <c r="AX460" s="14" t="s">
        <v>79</v>
      </c>
      <c r="AY460" s="255" t="s">
        <v>153</v>
      </c>
    </row>
    <row r="461" s="2" customFormat="1" ht="21.75" customHeight="1">
      <c r="A461" s="39"/>
      <c r="B461" s="40"/>
      <c r="C461" s="214" t="s">
        <v>688</v>
      </c>
      <c r="D461" s="214" t="s">
        <v>156</v>
      </c>
      <c r="E461" s="215" t="s">
        <v>689</v>
      </c>
      <c r="F461" s="216" t="s">
        <v>690</v>
      </c>
      <c r="G461" s="217" t="s">
        <v>246</v>
      </c>
      <c r="H461" s="218">
        <v>5.3399999999999999</v>
      </c>
      <c r="I461" s="219"/>
      <c r="J461" s="220">
        <f>ROUND(I461*H461,2)</f>
        <v>0</v>
      </c>
      <c r="K461" s="216" t="s">
        <v>423</v>
      </c>
      <c r="L461" s="45"/>
      <c r="M461" s="221" t="s">
        <v>19</v>
      </c>
      <c r="N461" s="222" t="s">
        <v>43</v>
      </c>
      <c r="O461" s="85"/>
      <c r="P461" s="223">
        <f>O461*H461</f>
        <v>0</v>
      </c>
      <c r="Q461" s="223">
        <v>0.00020000000000000001</v>
      </c>
      <c r="R461" s="223">
        <f>Q461*H461</f>
        <v>0.0010679999999999999</v>
      </c>
      <c r="S461" s="223">
        <v>0</v>
      </c>
      <c r="T461" s="224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5" t="s">
        <v>262</v>
      </c>
      <c r="AT461" s="225" t="s">
        <v>156</v>
      </c>
      <c r="AU461" s="225" t="s">
        <v>81</v>
      </c>
      <c r="AY461" s="18" t="s">
        <v>153</v>
      </c>
      <c r="BE461" s="226">
        <f>IF(N461="základní",J461,0)</f>
        <v>0</v>
      </c>
      <c r="BF461" s="226">
        <f>IF(N461="snížená",J461,0)</f>
        <v>0</v>
      </c>
      <c r="BG461" s="226">
        <f>IF(N461="zákl. přenesená",J461,0)</f>
        <v>0</v>
      </c>
      <c r="BH461" s="226">
        <f>IF(N461="sníž. přenesená",J461,0)</f>
        <v>0</v>
      </c>
      <c r="BI461" s="226">
        <f>IF(N461="nulová",J461,0)</f>
        <v>0</v>
      </c>
      <c r="BJ461" s="18" t="s">
        <v>79</v>
      </c>
      <c r="BK461" s="226">
        <f>ROUND(I461*H461,2)</f>
        <v>0</v>
      </c>
      <c r="BL461" s="18" t="s">
        <v>262</v>
      </c>
      <c r="BM461" s="225" t="s">
        <v>916</v>
      </c>
    </row>
    <row r="462" s="2" customFormat="1">
      <c r="A462" s="39"/>
      <c r="B462" s="40"/>
      <c r="C462" s="41"/>
      <c r="D462" s="227" t="s">
        <v>163</v>
      </c>
      <c r="E462" s="41"/>
      <c r="F462" s="228" t="s">
        <v>692</v>
      </c>
      <c r="G462" s="41"/>
      <c r="H462" s="41"/>
      <c r="I462" s="229"/>
      <c r="J462" s="41"/>
      <c r="K462" s="41"/>
      <c r="L462" s="45"/>
      <c r="M462" s="230"/>
      <c r="N462" s="231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163</v>
      </c>
      <c r="AU462" s="18" t="s">
        <v>81</v>
      </c>
    </row>
    <row r="463" s="2" customFormat="1">
      <c r="A463" s="39"/>
      <c r="B463" s="40"/>
      <c r="C463" s="41"/>
      <c r="D463" s="232" t="s">
        <v>165</v>
      </c>
      <c r="E463" s="41"/>
      <c r="F463" s="233" t="s">
        <v>693</v>
      </c>
      <c r="G463" s="41"/>
      <c r="H463" s="41"/>
      <c r="I463" s="229"/>
      <c r="J463" s="41"/>
      <c r="K463" s="41"/>
      <c r="L463" s="45"/>
      <c r="M463" s="230"/>
      <c r="N463" s="231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165</v>
      </c>
      <c r="AU463" s="18" t="s">
        <v>81</v>
      </c>
    </row>
    <row r="464" s="13" customFormat="1">
      <c r="A464" s="13"/>
      <c r="B464" s="234"/>
      <c r="C464" s="235"/>
      <c r="D464" s="227" t="s">
        <v>167</v>
      </c>
      <c r="E464" s="236" t="s">
        <v>19</v>
      </c>
      <c r="F464" s="237" t="s">
        <v>917</v>
      </c>
      <c r="G464" s="235"/>
      <c r="H464" s="238">
        <v>5.3399999999999999</v>
      </c>
      <c r="I464" s="239"/>
      <c r="J464" s="235"/>
      <c r="K464" s="235"/>
      <c r="L464" s="240"/>
      <c r="M464" s="241"/>
      <c r="N464" s="242"/>
      <c r="O464" s="242"/>
      <c r="P464" s="242"/>
      <c r="Q464" s="242"/>
      <c r="R464" s="242"/>
      <c r="S464" s="242"/>
      <c r="T464" s="24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4" t="s">
        <v>167</v>
      </c>
      <c r="AU464" s="244" t="s">
        <v>81</v>
      </c>
      <c r="AV464" s="13" t="s">
        <v>81</v>
      </c>
      <c r="AW464" s="13" t="s">
        <v>33</v>
      </c>
      <c r="AX464" s="13" t="s">
        <v>72</v>
      </c>
      <c r="AY464" s="244" t="s">
        <v>153</v>
      </c>
    </row>
    <row r="465" s="14" customFormat="1">
      <c r="A465" s="14"/>
      <c r="B465" s="245"/>
      <c r="C465" s="246"/>
      <c r="D465" s="227" t="s">
        <v>167</v>
      </c>
      <c r="E465" s="247" t="s">
        <v>19</v>
      </c>
      <c r="F465" s="248" t="s">
        <v>171</v>
      </c>
      <c r="G465" s="246"/>
      <c r="H465" s="249">
        <v>5.3399999999999999</v>
      </c>
      <c r="I465" s="250"/>
      <c r="J465" s="246"/>
      <c r="K465" s="246"/>
      <c r="L465" s="251"/>
      <c r="M465" s="252"/>
      <c r="N465" s="253"/>
      <c r="O465" s="253"/>
      <c r="P465" s="253"/>
      <c r="Q465" s="253"/>
      <c r="R465" s="253"/>
      <c r="S465" s="253"/>
      <c r="T465" s="25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5" t="s">
        <v>167</v>
      </c>
      <c r="AU465" s="255" t="s">
        <v>81</v>
      </c>
      <c r="AV465" s="14" t="s">
        <v>161</v>
      </c>
      <c r="AW465" s="14" t="s">
        <v>33</v>
      </c>
      <c r="AX465" s="14" t="s">
        <v>79</v>
      </c>
      <c r="AY465" s="255" t="s">
        <v>153</v>
      </c>
    </row>
    <row r="466" s="2" customFormat="1" ht="24.15" customHeight="1">
      <c r="A466" s="39"/>
      <c r="B466" s="40"/>
      <c r="C466" s="257" t="s">
        <v>695</v>
      </c>
      <c r="D466" s="257" t="s">
        <v>370</v>
      </c>
      <c r="E466" s="258" t="s">
        <v>696</v>
      </c>
      <c r="F466" s="259" t="s">
        <v>697</v>
      </c>
      <c r="G466" s="260" t="s">
        <v>246</v>
      </c>
      <c r="H466" s="261">
        <v>5.8739999999999997</v>
      </c>
      <c r="I466" s="262"/>
      <c r="J466" s="263">
        <f>ROUND(I466*H466,2)</f>
        <v>0</v>
      </c>
      <c r="K466" s="259" t="s">
        <v>160</v>
      </c>
      <c r="L466" s="264"/>
      <c r="M466" s="265" t="s">
        <v>19</v>
      </c>
      <c r="N466" s="266" t="s">
        <v>43</v>
      </c>
      <c r="O466" s="85"/>
      <c r="P466" s="223">
        <f>O466*H466</f>
        <v>0</v>
      </c>
      <c r="Q466" s="223">
        <v>0.00021000000000000001</v>
      </c>
      <c r="R466" s="223">
        <f>Q466*H466</f>
        <v>0.00123354</v>
      </c>
      <c r="S466" s="223">
        <v>0</v>
      </c>
      <c r="T466" s="224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25" t="s">
        <v>369</v>
      </c>
      <c r="AT466" s="225" t="s">
        <v>370</v>
      </c>
      <c r="AU466" s="225" t="s">
        <v>81</v>
      </c>
      <c r="AY466" s="18" t="s">
        <v>153</v>
      </c>
      <c r="BE466" s="226">
        <f>IF(N466="základní",J466,0)</f>
        <v>0</v>
      </c>
      <c r="BF466" s="226">
        <f>IF(N466="snížená",J466,0)</f>
        <v>0</v>
      </c>
      <c r="BG466" s="226">
        <f>IF(N466="zákl. přenesená",J466,0)</f>
        <v>0</v>
      </c>
      <c r="BH466" s="226">
        <f>IF(N466="sníž. přenesená",J466,0)</f>
        <v>0</v>
      </c>
      <c r="BI466" s="226">
        <f>IF(N466="nulová",J466,0)</f>
        <v>0</v>
      </c>
      <c r="BJ466" s="18" t="s">
        <v>79</v>
      </c>
      <c r="BK466" s="226">
        <f>ROUND(I466*H466,2)</f>
        <v>0</v>
      </c>
      <c r="BL466" s="18" t="s">
        <v>262</v>
      </c>
      <c r="BM466" s="225" t="s">
        <v>918</v>
      </c>
    </row>
    <row r="467" s="2" customFormat="1">
      <c r="A467" s="39"/>
      <c r="B467" s="40"/>
      <c r="C467" s="41"/>
      <c r="D467" s="227" t="s">
        <v>163</v>
      </c>
      <c r="E467" s="41"/>
      <c r="F467" s="228" t="s">
        <v>697</v>
      </c>
      <c r="G467" s="41"/>
      <c r="H467" s="41"/>
      <c r="I467" s="229"/>
      <c r="J467" s="41"/>
      <c r="K467" s="41"/>
      <c r="L467" s="45"/>
      <c r="M467" s="230"/>
      <c r="N467" s="231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163</v>
      </c>
      <c r="AU467" s="18" t="s">
        <v>81</v>
      </c>
    </row>
    <row r="468" s="13" customFormat="1">
      <c r="A468" s="13"/>
      <c r="B468" s="234"/>
      <c r="C468" s="235"/>
      <c r="D468" s="227" t="s">
        <v>167</v>
      </c>
      <c r="E468" s="236" t="s">
        <v>19</v>
      </c>
      <c r="F468" s="237" t="s">
        <v>919</v>
      </c>
      <c r="G468" s="235"/>
      <c r="H468" s="238">
        <v>5.8739999999999997</v>
      </c>
      <c r="I468" s="239"/>
      <c r="J468" s="235"/>
      <c r="K468" s="235"/>
      <c r="L468" s="240"/>
      <c r="M468" s="241"/>
      <c r="N468" s="242"/>
      <c r="O468" s="242"/>
      <c r="P468" s="242"/>
      <c r="Q468" s="242"/>
      <c r="R468" s="242"/>
      <c r="S468" s="242"/>
      <c r="T468" s="24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4" t="s">
        <v>167</v>
      </c>
      <c r="AU468" s="244" t="s">
        <v>81</v>
      </c>
      <c r="AV468" s="13" t="s">
        <v>81</v>
      </c>
      <c r="AW468" s="13" t="s">
        <v>33</v>
      </c>
      <c r="AX468" s="13" t="s">
        <v>79</v>
      </c>
      <c r="AY468" s="244" t="s">
        <v>153</v>
      </c>
    </row>
    <row r="469" s="2" customFormat="1" ht="37.8" customHeight="1">
      <c r="A469" s="39"/>
      <c r="B469" s="40"/>
      <c r="C469" s="214" t="s">
        <v>700</v>
      </c>
      <c r="D469" s="214" t="s">
        <v>156</v>
      </c>
      <c r="E469" s="215" t="s">
        <v>701</v>
      </c>
      <c r="F469" s="216" t="s">
        <v>702</v>
      </c>
      <c r="G469" s="217" t="s">
        <v>159</v>
      </c>
      <c r="H469" s="218">
        <v>2.6800000000000002</v>
      </c>
      <c r="I469" s="219"/>
      <c r="J469" s="220">
        <f>ROUND(I469*H469,2)</f>
        <v>0</v>
      </c>
      <c r="K469" s="216" t="s">
        <v>257</v>
      </c>
      <c r="L469" s="45"/>
      <c r="M469" s="221" t="s">
        <v>19</v>
      </c>
      <c r="N469" s="222" t="s">
        <v>43</v>
      </c>
      <c r="O469" s="85"/>
      <c r="P469" s="223">
        <f>O469*H469</f>
        <v>0</v>
      </c>
      <c r="Q469" s="223">
        <v>0</v>
      </c>
      <c r="R469" s="223">
        <f>Q469*H469</f>
        <v>0</v>
      </c>
      <c r="S469" s="223">
        <v>0</v>
      </c>
      <c r="T469" s="224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25" t="s">
        <v>262</v>
      </c>
      <c r="AT469" s="225" t="s">
        <v>156</v>
      </c>
      <c r="AU469" s="225" t="s">
        <v>81</v>
      </c>
      <c r="AY469" s="18" t="s">
        <v>153</v>
      </c>
      <c r="BE469" s="226">
        <f>IF(N469="základní",J469,0)</f>
        <v>0</v>
      </c>
      <c r="BF469" s="226">
        <f>IF(N469="snížená",J469,0)</f>
        <v>0</v>
      </c>
      <c r="BG469" s="226">
        <f>IF(N469="zákl. přenesená",J469,0)</f>
        <v>0</v>
      </c>
      <c r="BH469" s="226">
        <f>IF(N469="sníž. přenesená",J469,0)</f>
        <v>0</v>
      </c>
      <c r="BI469" s="226">
        <f>IF(N469="nulová",J469,0)</f>
        <v>0</v>
      </c>
      <c r="BJ469" s="18" t="s">
        <v>79</v>
      </c>
      <c r="BK469" s="226">
        <f>ROUND(I469*H469,2)</f>
        <v>0</v>
      </c>
      <c r="BL469" s="18" t="s">
        <v>262</v>
      </c>
      <c r="BM469" s="225" t="s">
        <v>920</v>
      </c>
    </row>
    <row r="470" s="2" customFormat="1">
      <c r="A470" s="39"/>
      <c r="B470" s="40"/>
      <c r="C470" s="41"/>
      <c r="D470" s="227" t="s">
        <v>163</v>
      </c>
      <c r="E470" s="41"/>
      <c r="F470" s="228" t="s">
        <v>702</v>
      </c>
      <c r="G470" s="41"/>
      <c r="H470" s="41"/>
      <c r="I470" s="229"/>
      <c r="J470" s="41"/>
      <c r="K470" s="41"/>
      <c r="L470" s="45"/>
      <c r="M470" s="230"/>
      <c r="N470" s="231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163</v>
      </c>
      <c r="AU470" s="18" t="s">
        <v>81</v>
      </c>
    </row>
    <row r="471" s="13" customFormat="1">
      <c r="A471" s="13"/>
      <c r="B471" s="234"/>
      <c r="C471" s="235"/>
      <c r="D471" s="227" t="s">
        <v>167</v>
      </c>
      <c r="E471" s="236" t="s">
        <v>19</v>
      </c>
      <c r="F471" s="237" t="s">
        <v>913</v>
      </c>
      <c r="G471" s="235"/>
      <c r="H471" s="238">
        <v>2.6800000000000002</v>
      </c>
      <c r="I471" s="239"/>
      <c r="J471" s="235"/>
      <c r="K471" s="235"/>
      <c r="L471" s="240"/>
      <c r="M471" s="241"/>
      <c r="N471" s="242"/>
      <c r="O471" s="242"/>
      <c r="P471" s="242"/>
      <c r="Q471" s="242"/>
      <c r="R471" s="242"/>
      <c r="S471" s="242"/>
      <c r="T471" s="24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4" t="s">
        <v>167</v>
      </c>
      <c r="AU471" s="244" t="s">
        <v>81</v>
      </c>
      <c r="AV471" s="13" t="s">
        <v>81</v>
      </c>
      <c r="AW471" s="13" t="s">
        <v>33</v>
      </c>
      <c r="AX471" s="13" t="s">
        <v>72</v>
      </c>
      <c r="AY471" s="244" t="s">
        <v>153</v>
      </c>
    </row>
    <row r="472" s="14" customFormat="1">
      <c r="A472" s="14"/>
      <c r="B472" s="245"/>
      <c r="C472" s="246"/>
      <c r="D472" s="227" t="s">
        <v>167</v>
      </c>
      <c r="E472" s="247" t="s">
        <v>19</v>
      </c>
      <c r="F472" s="248" t="s">
        <v>171</v>
      </c>
      <c r="G472" s="246"/>
      <c r="H472" s="249">
        <v>2.6800000000000002</v>
      </c>
      <c r="I472" s="250"/>
      <c r="J472" s="246"/>
      <c r="K472" s="246"/>
      <c r="L472" s="251"/>
      <c r="M472" s="252"/>
      <c r="N472" s="253"/>
      <c r="O472" s="253"/>
      <c r="P472" s="253"/>
      <c r="Q472" s="253"/>
      <c r="R472" s="253"/>
      <c r="S472" s="253"/>
      <c r="T472" s="25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5" t="s">
        <v>167</v>
      </c>
      <c r="AU472" s="255" t="s">
        <v>81</v>
      </c>
      <c r="AV472" s="14" t="s">
        <v>161</v>
      </c>
      <c r="AW472" s="14" t="s">
        <v>33</v>
      </c>
      <c r="AX472" s="14" t="s">
        <v>79</v>
      </c>
      <c r="AY472" s="255" t="s">
        <v>153</v>
      </c>
    </row>
    <row r="473" s="2" customFormat="1" ht="16.5" customHeight="1">
      <c r="A473" s="39"/>
      <c r="B473" s="40"/>
      <c r="C473" s="257" t="s">
        <v>704</v>
      </c>
      <c r="D473" s="257" t="s">
        <v>370</v>
      </c>
      <c r="E473" s="258" t="s">
        <v>705</v>
      </c>
      <c r="F473" s="259" t="s">
        <v>706</v>
      </c>
      <c r="G473" s="260" t="s">
        <v>159</v>
      </c>
      <c r="H473" s="261">
        <v>2.948</v>
      </c>
      <c r="I473" s="262"/>
      <c r="J473" s="263">
        <f>ROUND(I473*H473,2)</f>
        <v>0</v>
      </c>
      <c r="K473" s="259" t="s">
        <v>257</v>
      </c>
      <c r="L473" s="264"/>
      <c r="M473" s="265" t="s">
        <v>19</v>
      </c>
      <c r="N473" s="266" t="s">
        <v>43</v>
      </c>
      <c r="O473" s="85"/>
      <c r="P473" s="223">
        <f>O473*H473</f>
        <v>0</v>
      </c>
      <c r="Q473" s="223">
        <v>0.0126</v>
      </c>
      <c r="R473" s="223">
        <f>Q473*H473</f>
        <v>0.037144799999999999</v>
      </c>
      <c r="S473" s="223">
        <v>0</v>
      </c>
      <c r="T473" s="224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25" t="s">
        <v>369</v>
      </c>
      <c r="AT473" s="225" t="s">
        <v>370</v>
      </c>
      <c r="AU473" s="225" t="s">
        <v>81</v>
      </c>
      <c r="AY473" s="18" t="s">
        <v>153</v>
      </c>
      <c r="BE473" s="226">
        <f>IF(N473="základní",J473,0)</f>
        <v>0</v>
      </c>
      <c r="BF473" s="226">
        <f>IF(N473="snížená",J473,0)</f>
        <v>0</v>
      </c>
      <c r="BG473" s="226">
        <f>IF(N473="zákl. přenesená",J473,0)</f>
        <v>0</v>
      </c>
      <c r="BH473" s="226">
        <f>IF(N473="sníž. přenesená",J473,0)</f>
        <v>0</v>
      </c>
      <c r="BI473" s="226">
        <f>IF(N473="nulová",J473,0)</f>
        <v>0</v>
      </c>
      <c r="BJ473" s="18" t="s">
        <v>79</v>
      </c>
      <c r="BK473" s="226">
        <f>ROUND(I473*H473,2)</f>
        <v>0</v>
      </c>
      <c r="BL473" s="18" t="s">
        <v>262</v>
      </c>
      <c r="BM473" s="225" t="s">
        <v>921</v>
      </c>
    </row>
    <row r="474" s="2" customFormat="1">
      <c r="A474" s="39"/>
      <c r="B474" s="40"/>
      <c r="C474" s="41"/>
      <c r="D474" s="227" t="s">
        <v>163</v>
      </c>
      <c r="E474" s="41"/>
      <c r="F474" s="228" t="s">
        <v>706</v>
      </c>
      <c r="G474" s="41"/>
      <c r="H474" s="41"/>
      <c r="I474" s="229"/>
      <c r="J474" s="41"/>
      <c r="K474" s="41"/>
      <c r="L474" s="45"/>
      <c r="M474" s="230"/>
      <c r="N474" s="231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163</v>
      </c>
      <c r="AU474" s="18" t="s">
        <v>81</v>
      </c>
    </row>
    <row r="475" s="13" customFormat="1">
      <c r="A475" s="13"/>
      <c r="B475" s="234"/>
      <c r="C475" s="235"/>
      <c r="D475" s="227" t="s">
        <v>167</v>
      </c>
      <c r="E475" s="236" t="s">
        <v>19</v>
      </c>
      <c r="F475" s="237" t="s">
        <v>913</v>
      </c>
      <c r="G475" s="235"/>
      <c r="H475" s="238">
        <v>2.6800000000000002</v>
      </c>
      <c r="I475" s="239"/>
      <c r="J475" s="235"/>
      <c r="K475" s="235"/>
      <c r="L475" s="240"/>
      <c r="M475" s="241"/>
      <c r="N475" s="242"/>
      <c r="O475" s="242"/>
      <c r="P475" s="242"/>
      <c r="Q475" s="242"/>
      <c r="R475" s="242"/>
      <c r="S475" s="242"/>
      <c r="T475" s="24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4" t="s">
        <v>167</v>
      </c>
      <c r="AU475" s="244" t="s">
        <v>81</v>
      </c>
      <c r="AV475" s="13" t="s">
        <v>81</v>
      </c>
      <c r="AW475" s="13" t="s">
        <v>33</v>
      </c>
      <c r="AX475" s="13" t="s">
        <v>72</v>
      </c>
      <c r="AY475" s="244" t="s">
        <v>153</v>
      </c>
    </row>
    <row r="476" s="13" customFormat="1">
      <c r="A476" s="13"/>
      <c r="B476" s="234"/>
      <c r="C476" s="235"/>
      <c r="D476" s="227" t="s">
        <v>167</v>
      </c>
      <c r="E476" s="236" t="s">
        <v>19</v>
      </c>
      <c r="F476" s="237" t="s">
        <v>922</v>
      </c>
      <c r="G476" s="235"/>
      <c r="H476" s="238">
        <v>2.948</v>
      </c>
      <c r="I476" s="239"/>
      <c r="J476" s="235"/>
      <c r="K476" s="235"/>
      <c r="L476" s="240"/>
      <c r="M476" s="241"/>
      <c r="N476" s="242"/>
      <c r="O476" s="242"/>
      <c r="P476" s="242"/>
      <c r="Q476" s="242"/>
      <c r="R476" s="242"/>
      <c r="S476" s="242"/>
      <c r="T476" s="24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4" t="s">
        <v>167</v>
      </c>
      <c r="AU476" s="244" t="s">
        <v>81</v>
      </c>
      <c r="AV476" s="13" t="s">
        <v>81</v>
      </c>
      <c r="AW476" s="13" t="s">
        <v>33</v>
      </c>
      <c r="AX476" s="13" t="s">
        <v>79</v>
      </c>
      <c r="AY476" s="244" t="s">
        <v>153</v>
      </c>
    </row>
    <row r="477" s="2" customFormat="1" ht="24.15" customHeight="1">
      <c r="A477" s="39"/>
      <c r="B477" s="40"/>
      <c r="C477" s="214" t="s">
        <v>709</v>
      </c>
      <c r="D477" s="214" t="s">
        <v>156</v>
      </c>
      <c r="E477" s="215" t="s">
        <v>710</v>
      </c>
      <c r="F477" s="216" t="s">
        <v>711</v>
      </c>
      <c r="G477" s="217" t="s">
        <v>296</v>
      </c>
      <c r="H477" s="218">
        <v>0.051999999999999998</v>
      </c>
      <c r="I477" s="219"/>
      <c r="J477" s="220">
        <f>ROUND(I477*H477,2)</f>
        <v>0</v>
      </c>
      <c r="K477" s="216" t="s">
        <v>160</v>
      </c>
      <c r="L477" s="45"/>
      <c r="M477" s="221" t="s">
        <v>19</v>
      </c>
      <c r="N477" s="222" t="s">
        <v>43</v>
      </c>
      <c r="O477" s="85"/>
      <c r="P477" s="223">
        <f>O477*H477</f>
        <v>0</v>
      </c>
      <c r="Q477" s="223">
        <v>0</v>
      </c>
      <c r="R477" s="223">
        <f>Q477*H477</f>
        <v>0</v>
      </c>
      <c r="S477" s="223">
        <v>0</v>
      </c>
      <c r="T477" s="224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25" t="s">
        <v>262</v>
      </c>
      <c r="AT477" s="225" t="s">
        <v>156</v>
      </c>
      <c r="AU477" s="225" t="s">
        <v>81</v>
      </c>
      <c r="AY477" s="18" t="s">
        <v>153</v>
      </c>
      <c r="BE477" s="226">
        <f>IF(N477="základní",J477,0)</f>
        <v>0</v>
      </c>
      <c r="BF477" s="226">
        <f>IF(N477="snížená",J477,0)</f>
        <v>0</v>
      </c>
      <c r="BG477" s="226">
        <f>IF(N477="zákl. přenesená",J477,0)</f>
        <v>0</v>
      </c>
      <c r="BH477" s="226">
        <f>IF(N477="sníž. přenesená",J477,0)</f>
        <v>0</v>
      </c>
      <c r="BI477" s="226">
        <f>IF(N477="nulová",J477,0)</f>
        <v>0</v>
      </c>
      <c r="BJ477" s="18" t="s">
        <v>79</v>
      </c>
      <c r="BK477" s="226">
        <f>ROUND(I477*H477,2)</f>
        <v>0</v>
      </c>
      <c r="BL477" s="18" t="s">
        <v>262</v>
      </c>
      <c r="BM477" s="225" t="s">
        <v>923</v>
      </c>
    </row>
    <row r="478" s="2" customFormat="1">
      <c r="A478" s="39"/>
      <c r="B478" s="40"/>
      <c r="C478" s="41"/>
      <c r="D478" s="227" t="s">
        <v>163</v>
      </c>
      <c r="E478" s="41"/>
      <c r="F478" s="228" t="s">
        <v>713</v>
      </c>
      <c r="G478" s="41"/>
      <c r="H478" s="41"/>
      <c r="I478" s="229"/>
      <c r="J478" s="41"/>
      <c r="K478" s="41"/>
      <c r="L478" s="45"/>
      <c r="M478" s="230"/>
      <c r="N478" s="231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163</v>
      </c>
      <c r="AU478" s="18" t="s">
        <v>81</v>
      </c>
    </row>
    <row r="479" s="2" customFormat="1">
      <c r="A479" s="39"/>
      <c r="B479" s="40"/>
      <c r="C479" s="41"/>
      <c r="D479" s="232" t="s">
        <v>165</v>
      </c>
      <c r="E479" s="41"/>
      <c r="F479" s="233" t="s">
        <v>714</v>
      </c>
      <c r="G479" s="41"/>
      <c r="H479" s="41"/>
      <c r="I479" s="229"/>
      <c r="J479" s="41"/>
      <c r="K479" s="41"/>
      <c r="L479" s="45"/>
      <c r="M479" s="230"/>
      <c r="N479" s="231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165</v>
      </c>
      <c r="AU479" s="18" t="s">
        <v>81</v>
      </c>
    </row>
    <row r="480" s="12" customFormat="1" ht="22.8" customHeight="1">
      <c r="A480" s="12"/>
      <c r="B480" s="198"/>
      <c r="C480" s="199"/>
      <c r="D480" s="200" t="s">
        <v>71</v>
      </c>
      <c r="E480" s="212" t="s">
        <v>715</v>
      </c>
      <c r="F480" s="212" t="s">
        <v>716</v>
      </c>
      <c r="G480" s="199"/>
      <c r="H480" s="199"/>
      <c r="I480" s="202"/>
      <c r="J480" s="213">
        <f>BK480</f>
        <v>0</v>
      </c>
      <c r="K480" s="199"/>
      <c r="L480" s="204"/>
      <c r="M480" s="205"/>
      <c r="N480" s="206"/>
      <c r="O480" s="206"/>
      <c r="P480" s="207">
        <f>SUM(P481:P504)</f>
        <v>0</v>
      </c>
      <c r="Q480" s="206"/>
      <c r="R480" s="207">
        <f>SUM(R481:R504)</f>
        <v>0.074709999999999999</v>
      </c>
      <c r="S480" s="206"/>
      <c r="T480" s="208">
        <f>SUM(T481:T504)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09" t="s">
        <v>81</v>
      </c>
      <c r="AT480" s="210" t="s">
        <v>71</v>
      </c>
      <c r="AU480" s="210" t="s">
        <v>79</v>
      </c>
      <c r="AY480" s="209" t="s">
        <v>153</v>
      </c>
      <c r="BK480" s="211">
        <f>SUM(BK481:BK504)</f>
        <v>0</v>
      </c>
    </row>
    <row r="481" s="2" customFormat="1" ht="24.15" customHeight="1">
      <c r="A481" s="39"/>
      <c r="B481" s="40"/>
      <c r="C481" s="214" t="s">
        <v>717</v>
      </c>
      <c r="D481" s="214" t="s">
        <v>156</v>
      </c>
      <c r="E481" s="215" t="s">
        <v>718</v>
      </c>
      <c r="F481" s="216" t="s">
        <v>719</v>
      </c>
      <c r="G481" s="217" t="s">
        <v>159</v>
      </c>
      <c r="H481" s="218">
        <v>149.41999999999999</v>
      </c>
      <c r="I481" s="219"/>
      <c r="J481" s="220">
        <f>ROUND(I481*H481,2)</f>
        <v>0</v>
      </c>
      <c r="K481" s="216" t="s">
        <v>160</v>
      </c>
      <c r="L481" s="45"/>
      <c r="M481" s="221" t="s">
        <v>19</v>
      </c>
      <c r="N481" s="222" t="s">
        <v>43</v>
      </c>
      <c r="O481" s="85"/>
      <c r="P481" s="223">
        <f>O481*H481</f>
        <v>0</v>
      </c>
      <c r="Q481" s="223">
        <v>0</v>
      </c>
      <c r="R481" s="223">
        <f>Q481*H481</f>
        <v>0</v>
      </c>
      <c r="S481" s="223">
        <v>0</v>
      </c>
      <c r="T481" s="224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25" t="s">
        <v>262</v>
      </c>
      <c r="AT481" s="225" t="s">
        <v>156</v>
      </c>
      <c r="AU481" s="225" t="s">
        <v>81</v>
      </c>
      <c r="AY481" s="18" t="s">
        <v>153</v>
      </c>
      <c r="BE481" s="226">
        <f>IF(N481="základní",J481,0)</f>
        <v>0</v>
      </c>
      <c r="BF481" s="226">
        <f>IF(N481="snížená",J481,0)</f>
        <v>0</v>
      </c>
      <c r="BG481" s="226">
        <f>IF(N481="zákl. přenesená",J481,0)</f>
        <v>0</v>
      </c>
      <c r="BH481" s="226">
        <f>IF(N481="sníž. přenesená",J481,0)</f>
        <v>0</v>
      </c>
      <c r="BI481" s="226">
        <f>IF(N481="nulová",J481,0)</f>
        <v>0</v>
      </c>
      <c r="BJ481" s="18" t="s">
        <v>79</v>
      </c>
      <c r="BK481" s="226">
        <f>ROUND(I481*H481,2)</f>
        <v>0</v>
      </c>
      <c r="BL481" s="18" t="s">
        <v>262</v>
      </c>
      <c r="BM481" s="225" t="s">
        <v>924</v>
      </c>
    </row>
    <row r="482" s="2" customFormat="1">
      <c r="A482" s="39"/>
      <c r="B482" s="40"/>
      <c r="C482" s="41"/>
      <c r="D482" s="227" t="s">
        <v>163</v>
      </c>
      <c r="E482" s="41"/>
      <c r="F482" s="228" t="s">
        <v>721</v>
      </c>
      <c r="G482" s="41"/>
      <c r="H482" s="41"/>
      <c r="I482" s="229"/>
      <c r="J482" s="41"/>
      <c r="K482" s="41"/>
      <c r="L482" s="45"/>
      <c r="M482" s="230"/>
      <c r="N482" s="231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163</v>
      </c>
      <c r="AU482" s="18" t="s">
        <v>81</v>
      </c>
    </row>
    <row r="483" s="2" customFormat="1">
      <c r="A483" s="39"/>
      <c r="B483" s="40"/>
      <c r="C483" s="41"/>
      <c r="D483" s="232" t="s">
        <v>165</v>
      </c>
      <c r="E483" s="41"/>
      <c r="F483" s="233" t="s">
        <v>722</v>
      </c>
      <c r="G483" s="41"/>
      <c r="H483" s="41"/>
      <c r="I483" s="229"/>
      <c r="J483" s="41"/>
      <c r="K483" s="41"/>
      <c r="L483" s="45"/>
      <c r="M483" s="230"/>
      <c r="N483" s="231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165</v>
      </c>
      <c r="AU483" s="18" t="s">
        <v>81</v>
      </c>
    </row>
    <row r="484" s="13" customFormat="1">
      <c r="A484" s="13"/>
      <c r="B484" s="234"/>
      <c r="C484" s="235"/>
      <c r="D484" s="227" t="s">
        <v>167</v>
      </c>
      <c r="E484" s="236" t="s">
        <v>19</v>
      </c>
      <c r="F484" s="237" t="s">
        <v>828</v>
      </c>
      <c r="G484" s="235"/>
      <c r="H484" s="238">
        <v>100.545</v>
      </c>
      <c r="I484" s="239"/>
      <c r="J484" s="235"/>
      <c r="K484" s="235"/>
      <c r="L484" s="240"/>
      <c r="M484" s="241"/>
      <c r="N484" s="242"/>
      <c r="O484" s="242"/>
      <c r="P484" s="242"/>
      <c r="Q484" s="242"/>
      <c r="R484" s="242"/>
      <c r="S484" s="242"/>
      <c r="T484" s="24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4" t="s">
        <v>167</v>
      </c>
      <c r="AU484" s="244" t="s">
        <v>81</v>
      </c>
      <c r="AV484" s="13" t="s">
        <v>81</v>
      </c>
      <c r="AW484" s="13" t="s">
        <v>33</v>
      </c>
      <c r="AX484" s="13" t="s">
        <v>72</v>
      </c>
      <c r="AY484" s="244" t="s">
        <v>153</v>
      </c>
    </row>
    <row r="485" s="13" customFormat="1">
      <c r="A485" s="13"/>
      <c r="B485" s="234"/>
      <c r="C485" s="235"/>
      <c r="D485" s="227" t="s">
        <v>167</v>
      </c>
      <c r="E485" s="236" t="s">
        <v>19</v>
      </c>
      <c r="F485" s="237" t="s">
        <v>200</v>
      </c>
      <c r="G485" s="235"/>
      <c r="H485" s="238">
        <v>-1.7729999999999999</v>
      </c>
      <c r="I485" s="239"/>
      <c r="J485" s="235"/>
      <c r="K485" s="235"/>
      <c r="L485" s="240"/>
      <c r="M485" s="241"/>
      <c r="N485" s="242"/>
      <c r="O485" s="242"/>
      <c r="P485" s="242"/>
      <c r="Q485" s="242"/>
      <c r="R485" s="242"/>
      <c r="S485" s="242"/>
      <c r="T485" s="24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4" t="s">
        <v>167</v>
      </c>
      <c r="AU485" s="244" t="s">
        <v>81</v>
      </c>
      <c r="AV485" s="13" t="s">
        <v>81</v>
      </c>
      <c r="AW485" s="13" t="s">
        <v>33</v>
      </c>
      <c r="AX485" s="13" t="s">
        <v>72</v>
      </c>
      <c r="AY485" s="244" t="s">
        <v>153</v>
      </c>
    </row>
    <row r="486" s="13" customFormat="1">
      <c r="A486" s="13"/>
      <c r="B486" s="234"/>
      <c r="C486" s="235"/>
      <c r="D486" s="227" t="s">
        <v>167</v>
      </c>
      <c r="E486" s="236" t="s">
        <v>19</v>
      </c>
      <c r="F486" s="237" t="s">
        <v>201</v>
      </c>
      <c r="G486" s="235"/>
      <c r="H486" s="238">
        <v>-13.342000000000001</v>
      </c>
      <c r="I486" s="239"/>
      <c r="J486" s="235"/>
      <c r="K486" s="235"/>
      <c r="L486" s="240"/>
      <c r="M486" s="241"/>
      <c r="N486" s="242"/>
      <c r="O486" s="242"/>
      <c r="P486" s="242"/>
      <c r="Q486" s="242"/>
      <c r="R486" s="242"/>
      <c r="S486" s="242"/>
      <c r="T486" s="24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4" t="s">
        <v>167</v>
      </c>
      <c r="AU486" s="244" t="s">
        <v>81</v>
      </c>
      <c r="AV486" s="13" t="s">
        <v>81</v>
      </c>
      <c r="AW486" s="13" t="s">
        <v>33</v>
      </c>
      <c r="AX486" s="13" t="s">
        <v>72</v>
      </c>
      <c r="AY486" s="244" t="s">
        <v>153</v>
      </c>
    </row>
    <row r="487" s="13" customFormat="1">
      <c r="A487" s="13"/>
      <c r="B487" s="234"/>
      <c r="C487" s="235"/>
      <c r="D487" s="227" t="s">
        <v>167</v>
      </c>
      <c r="E487" s="236" t="s">
        <v>19</v>
      </c>
      <c r="F487" s="237" t="s">
        <v>925</v>
      </c>
      <c r="G487" s="235"/>
      <c r="H487" s="238">
        <v>63.990000000000002</v>
      </c>
      <c r="I487" s="239"/>
      <c r="J487" s="235"/>
      <c r="K487" s="235"/>
      <c r="L487" s="240"/>
      <c r="M487" s="241"/>
      <c r="N487" s="242"/>
      <c r="O487" s="242"/>
      <c r="P487" s="242"/>
      <c r="Q487" s="242"/>
      <c r="R487" s="242"/>
      <c r="S487" s="242"/>
      <c r="T487" s="24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4" t="s">
        <v>167</v>
      </c>
      <c r="AU487" s="244" t="s">
        <v>81</v>
      </c>
      <c r="AV487" s="13" t="s">
        <v>81</v>
      </c>
      <c r="AW487" s="13" t="s">
        <v>33</v>
      </c>
      <c r="AX487" s="13" t="s">
        <v>72</v>
      </c>
      <c r="AY487" s="244" t="s">
        <v>153</v>
      </c>
    </row>
    <row r="488" s="14" customFormat="1">
      <c r="A488" s="14"/>
      <c r="B488" s="245"/>
      <c r="C488" s="246"/>
      <c r="D488" s="227" t="s">
        <v>167</v>
      </c>
      <c r="E488" s="247" t="s">
        <v>19</v>
      </c>
      <c r="F488" s="248" t="s">
        <v>171</v>
      </c>
      <c r="G488" s="246"/>
      <c r="H488" s="249">
        <v>149.41999999999999</v>
      </c>
      <c r="I488" s="250"/>
      <c r="J488" s="246"/>
      <c r="K488" s="246"/>
      <c r="L488" s="251"/>
      <c r="M488" s="252"/>
      <c r="N488" s="253"/>
      <c r="O488" s="253"/>
      <c r="P488" s="253"/>
      <c r="Q488" s="253"/>
      <c r="R488" s="253"/>
      <c r="S488" s="253"/>
      <c r="T488" s="25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5" t="s">
        <v>167</v>
      </c>
      <c r="AU488" s="255" t="s">
        <v>81</v>
      </c>
      <c r="AV488" s="14" t="s">
        <v>161</v>
      </c>
      <c r="AW488" s="14" t="s">
        <v>33</v>
      </c>
      <c r="AX488" s="14" t="s">
        <v>79</v>
      </c>
      <c r="AY488" s="255" t="s">
        <v>153</v>
      </c>
    </row>
    <row r="489" s="2" customFormat="1" ht="24.15" customHeight="1">
      <c r="A489" s="39"/>
      <c r="B489" s="40"/>
      <c r="C489" s="214" t="s">
        <v>724</v>
      </c>
      <c r="D489" s="214" t="s">
        <v>156</v>
      </c>
      <c r="E489" s="215" t="s">
        <v>725</v>
      </c>
      <c r="F489" s="216" t="s">
        <v>726</v>
      </c>
      <c r="G489" s="217" t="s">
        <v>159</v>
      </c>
      <c r="H489" s="218">
        <v>149.41999999999999</v>
      </c>
      <c r="I489" s="219"/>
      <c r="J489" s="220">
        <f>ROUND(I489*H489,2)</f>
        <v>0</v>
      </c>
      <c r="K489" s="216" t="s">
        <v>160</v>
      </c>
      <c r="L489" s="45"/>
      <c r="M489" s="221" t="s">
        <v>19</v>
      </c>
      <c r="N489" s="222" t="s">
        <v>43</v>
      </c>
      <c r="O489" s="85"/>
      <c r="P489" s="223">
        <f>O489*H489</f>
        <v>0</v>
      </c>
      <c r="Q489" s="223">
        <v>0.00021000000000000001</v>
      </c>
      <c r="R489" s="223">
        <f>Q489*H489</f>
        <v>0.031378200000000002</v>
      </c>
      <c r="S489" s="223">
        <v>0</v>
      </c>
      <c r="T489" s="224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25" t="s">
        <v>262</v>
      </c>
      <c r="AT489" s="225" t="s">
        <v>156</v>
      </c>
      <c r="AU489" s="225" t="s">
        <v>81</v>
      </c>
      <c r="AY489" s="18" t="s">
        <v>153</v>
      </c>
      <c r="BE489" s="226">
        <f>IF(N489="základní",J489,0)</f>
        <v>0</v>
      </c>
      <c r="BF489" s="226">
        <f>IF(N489="snížená",J489,0)</f>
        <v>0</v>
      </c>
      <c r="BG489" s="226">
        <f>IF(N489="zákl. přenesená",J489,0)</f>
        <v>0</v>
      </c>
      <c r="BH489" s="226">
        <f>IF(N489="sníž. přenesená",J489,0)</f>
        <v>0</v>
      </c>
      <c r="BI489" s="226">
        <f>IF(N489="nulová",J489,0)</f>
        <v>0</v>
      </c>
      <c r="BJ489" s="18" t="s">
        <v>79</v>
      </c>
      <c r="BK489" s="226">
        <f>ROUND(I489*H489,2)</f>
        <v>0</v>
      </c>
      <c r="BL489" s="18" t="s">
        <v>262</v>
      </c>
      <c r="BM489" s="225" t="s">
        <v>926</v>
      </c>
    </row>
    <row r="490" s="2" customFormat="1">
      <c r="A490" s="39"/>
      <c r="B490" s="40"/>
      <c r="C490" s="41"/>
      <c r="D490" s="227" t="s">
        <v>163</v>
      </c>
      <c r="E490" s="41"/>
      <c r="F490" s="228" t="s">
        <v>728</v>
      </c>
      <c r="G490" s="41"/>
      <c r="H490" s="41"/>
      <c r="I490" s="229"/>
      <c r="J490" s="41"/>
      <c r="K490" s="41"/>
      <c r="L490" s="45"/>
      <c r="M490" s="230"/>
      <c r="N490" s="231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163</v>
      </c>
      <c r="AU490" s="18" t="s">
        <v>81</v>
      </c>
    </row>
    <row r="491" s="2" customFormat="1">
      <c r="A491" s="39"/>
      <c r="B491" s="40"/>
      <c r="C491" s="41"/>
      <c r="D491" s="232" t="s">
        <v>165</v>
      </c>
      <c r="E491" s="41"/>
      <c r="F491" s="233" t="s">
        <v>729</v>
      </c>
      <c r="G491" s="41"/>
      <c r="H491" s="41"/>
      <c r="I491" s="229"/>
      <c r="J491" s="41"/>
      <c r="K491" s="41"/>
      <c r="L491" s="45"/>
      <c r="M491" s="230"/>
      <c r="N491" s="231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165</v>
      </c>
      <c r="AU491" s="18" t="s">
        <v>81</v>
      </c>
    </row>
    <row r="492" s="13" customFormat="1">
      <c r="A492" s="13"/>
      <c r="B492" s="234"/>
      <c r="C492" s="235"/>
      <c r="D492" s="227" t="s">
        <v>167</v>
      </c>
      <c r="E492" s="236" t="s">
        <v>19</v>
      </c>
      <c r="F492" s="237" t="s">
        <v>828</v>
      </c>
      <c r="G492" s="235"/>
      <c r="H492" s="238">
        <v>100.545</v>
      </c>
      <c r="I492" s="239"/>
      <c r="J492" s="235"/>
      <c r="K492" s="235"/>
      <c r="L492" s="240"/>
      <c r="M492" s="241"/>
      <c r="N492" s="242"/>
      <c r="O492" s="242"/>
      <c r="P492" s="242"/>
      <c r="Q492" s="242"/>
      <c r="R492" s="242"/>
      <c r="S492" s="242"/>
      <c r="T492" s="24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4" t="s">
        <v>167</v>
      </c>
      <c r="AU492" s="244" t="s">
        <v>81</v>
      </c>
      <c r="AV492" s="13" t="s">
        <v>81</v>
      </c>
      <c r="AW492" s="13" t="s">
        <v>33</v>
      </c>
      <c r="AX492" s="13" t="s">
        <v>72</v>
      </c>
      <c r="AY492" s="244" t="s">
        <v>153</v>
      </c>
    </row>
    <row r="493" s="13" customFormat="1">
      <c r="A493" s="13"/>
      <c r="B493" s="234"/>
      <c r="C493" s="235"/>
      <c r="D493" s="227" t="s">
        <v>167</v>
      </c>
      <c r="E493" s="236" t="s">
        <v>19</v>
      </c>
      <c r="F493" s="237" t="s">
        <v>200</v>
      </c>
      <c r="G493" s="235"/>
      <c r="H493" s="238">
        <v>-1.7729999999999999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4" t="s">
        <v>167</v>
      </c>
      <c r="AU493" s="244" t="s">
        <v>81</v>
      </c>
      <c r="AV493" s="13" t="s">
        <v>81</v>
      </c>
      <c r="AW493" s="13" t="s">
        <v>33</v>
      </c>
      <c r="AX493" s="13" t="s">
        <v>72</v>
      </c>
      <c r="AY493" s="244" t="s">
        <v>153</v>
      </c>
    </row>
    <row r="494" s="13" customFormat="1">
      <c r="A494" s="13"/>
      <c r="B494" s="234"/>
      <c r="C494" s="235"/>
      <c r="D494" s="227" t="s">
        <v>167</v>
      </c>
      <c r="E494" s="236" t="s">
        <v>19</v>
      </c>
      <c r="F494" s="237" t="s">
        <v>201</v>
      </c>
      <c r="G494" s="235"/>
      <c r="H494" s="238">
        <v>-13.342000000000001</v>
      </c>
      <c r="I494" s="239"/>
      <c r="J494" s="235"/>
      <c r="K494" s="235"/>
      <c r="L494" s="240"/>
      <c r="M494" s="241"/>
      <c r="N494" s="242"/>
      <c r="O494" s="242"/>
      <c r="P494" s="242"/>
      <c r="Q494" s="242"/>
      <c r="R494" s="242"/>
      <c r="S494" s="242"/>
      <c r="T494" s="24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4" t="s">
        <v>167</v>
      </c>
      <c r="AU494" s="244" t="s">
        <v>81</v>
      </c>
      <c r="AV494" s="13" t="s">
        <v>81</v>
      </c>
      <c r="AW494" s="13" t="s">
        <v>33</v>
      </c>
      <c r="AX494" s="13" t="s">
        <v>72</v>
      </c>
      <c r="AY494" s="244" t="s">
        <v>153</v>
      </c>
    </row>
    <row r="495" s="13" customFormat="1">
      <c r="A495" s="13"/>
      <c r="B495" s="234"/>
      <c r="C495" s="235"/>
      <c r="D495" s="227" t="s">
        <v>167</v>
      </c>
      <c r="E495" s="236" t="s">
        <v>19</v>
      </c>
      <c r="F495" s="237" t="s">
        <v>925</v>
      </c>
      <c r="G495" s="235"/>
      <c r="H495" s="238">
        <v>63.990000000000002</v>
      </c>
      <c r="I495" s="239"/>
      <c r="J495" s="235"/>
      <c r="K495" s="235"/>
      <c r="L495" s="240"/>
      <c r="M495" s="241"/>
      <c r="N495" s="242"/>
      <c r="O495" s="242"/>
      <c r="P495" s="242"/>
      <c r="Q495" s="242"/>
      <c r="R495" s="242"/>
      <c r="S495" s="242"/>
      <c r="T495" s="24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4" t="s">
        <v>167</v>
      </c>
      <c r="AU495" s="244" t="s">
        <v>81</v>
      </c>
      <c r="AV495" s="13" t="s">
        <v>81</v>
      </c>
      <c r="AW495" s="13" t="s">
        <v>33</v>
      </c>
      <c r="AX495" s="13" t="s">
        <v>72</v>
      </c>
      <c r="AY495" s="244" t="s">
        <v>153</v>
      </c>
    </row>
    <row r="496" s="14" customFormat="1">
      <c r="A496" s="14"/>
      <c r="B496" s="245"/>
      <c r="C496" s="246"/>
      <c r="D496" s="227" t="s">
        <v>167</v>
      </c>
      <c r="E496" s="247" t="s">
        <v>19</v>
      </c>
      <c r="F496" s="248" t="s">
        <v>171</v>
      </c>
      <c r="G496" s="246"/>
      <c r="H496" s="249">
        <v>149.41999999999999</v>
      </c>
      <c r="I496" s="250"/>
      <c r="J496" s="246"/>
      <c r="K496" s="246"/>
      <c r="L496" s="251"/>
      <c r="M496" s="252"/>
      <c r="N496" s="253"/>
      <c r="O496" s="253"/>
      <c r="P496" s="253"/>
      <c r="Q496" s="253"/>
      <c r="R496" s="253"/>
      <c r="S496" s="253"/>
      <c r="T496" s="25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5" t="s">
        <v>167</v>
      </c>
      <c r="AU496" s="255" t="s">
        <v>81</v>
      </c>
      <c r="AV496" s="14" t="s">
        <v>161</v>
      </c>
      <c r="AW496" s="14" t="s">
        <v>33</v>
      </c>
      <c r="AX496" s="14" t="s">
        <v>79</v>
      </c>
      <c r="AY496" s="255" t="s">
        <v>153</v>
      </c>
    </row>
    <row r="497" s="2" customFormat="1" ht="33" customHeight="1">
      <c r="A497" s="39"/>
      <c r="B497" s="40"/>
      <c r="C497" s="214" t="s">
        <v>730</v>
      </c>
      <c r="D497" s="214" t="s">
        <v>156</v>
      </c>
      <c r="E497" s="215" t="s">
        <v>731</v>
      </c>
      <c r="F497" s="216" t="s">
        <v>732</v>
      </c>
      <c r="G497" s="217" t="s">
        <v>159</v>
      </c>
      <c r="H497" s="218">
        <v>149.41999999999999</v>
      </c>
      <c r="I497" s="219"/>
      <c r="J497" s="220">
        <f>ROUND(I497*H497,2)</f>
        <v>0</v>
      </c>
      <c r="K497" s="216" t="s">
        <v>160</v>
      </c>
      <c r="L497" s="45"/>
      <c r="M497" s="221" t="s">
        <v>19</v>
      </c>
      <c r="N497" s="222" t="s">
        <v>43</v>
      </c>
      <c r="O497" s="85"/>
      <c r="P497" s="223">
        <f>O497*H497</f>
        <v>0</v>
      </c>
      <c r="Q497" s="223">
        <v>0.00029</v>
      </c>
      <c r="R497" s="223">
        <f>Q497*H497</f>
        <v>0.043331799999999997</v>
      </c>
      <c r="S497" s="223">
        <v>0</v>
      </c>
      <c r="T497" s="224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25" t="s">
        <v>262</v>
      </c>
      <c r="AT497" s="225" t="s">
        <v>156</v>
      </c>
      <c r="AU497" s="225" t="s">
        <v>81</v>
      </c>
      <c r="AY497" s="18" t="s">
        <v>153</v>
      </c>
      <c r="BE497" s="226">
        <f>IF(N497="základní",J497,0)</f>
        <v>0</v>
      </c>
      <c r="BF497" s="226">
        <f>IF(N497="snížená",J497,0)</f>
        <v>0</v>
      </c>
      <c r="BG497" s="226">
        <f>IF(N497="zákl. přenesená",J497,0)</f>
        <v>0</v>
      </c>
      <c r="BH497" s="226">
        <f>IF(N497="sníž. přenesená",J497,0)</f>
        <v>0</v>
      </c>
      <c r="BI497" s="226">
        <f>IF(N497="nulová",J497,0)</f>
        <v>0</v>
      </c>
      <c r="BJ497" s="18" t="s">
        <v>79</v>
      </c>
      <c r="BK497" s="226">
        <f>ROUND(I497*H497,2)</f>
        <v>0</v>
      </c>
      <c r="BL497" s="18" t="s">
        <v>262</v>
      </c>
      <c r="BM497" s="225" t="s">
        <v>927</v>
      </c>
    </row>
    <row r="498" s="2" customFormat="1">
      <c r="A498" s="39"/>
      <c r="B498" s="40"/>
      <c r="C498" s="41"/>
      <c r="D498" s="227" t="s">
        <v>163</v>
      </c>
      <c r="E498" s="41"/>
      <c r="F498" s="228" t="s">
        <v>734</v>
      </c>
      <c r="G498" s="41"/>
      <c r="H498" s="41"/>
      <c r="I498" s="229"/>
      <c r="J498" s="41"/>
      <c r="K498" s="41"/>
      <c r="L498" s="45"/>
      <c r="M498" s="230"/>
      <c r="N498" s="231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163</v>
      </c>
      <c r="AU498" s="18" t="s">
        <v>81</v>
      </c>
    </row>
    <row r="499" s="2" customFormat="1">
      <c r="A499" s="39"/>
      <c r="B499" s="40"/>
      <c r="C499" s="41"/>
      <c r="D499" s="232" t="s">
        <v>165</v>
      </c>
      <c r="E499" s="41"/>
      <c r="F499" s="233" t="s">
        <v>735</v>
      </c>
      <c r="G499" s="41"/>
      <c r="H499" s="41"/>
      <c r="I499" s="229"/>
      <c r="J499" s="41"/>
      <c r="K499" s="41"/>
      <c r="L499" s="45"/>
      <c r="M499" s="230"/>
      <c r="N499" s="231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165</v>
      </c>
      <c r="AU499" s="18" t="s">
        <v>81</v>
      </c>
    </row>
    <row r="500" s="13" customFormat="1">
      <c r="A500" s="13"/>
      <c r="B500" s="234"/>
      <c r="C500" s="235"/>
      <c r="D500" s="227" t="s">
        <v>167</v>
      </c>
      <c r="E500" s="236" t="s">
        <v>19</v>
      </c>
      <c r="F500" s="237" t="s">
        <v>828</v>
      </c>
      <c r="G500" s="235"/>
      <c r="H500" s="238">
        <v>100.545</v>
      </c>
      <c r="I500" s="239"/>
      <c r="J500" s="235"/>
      <c r="K500" s="235"/>
      <c r="L500" s="240"/>
      <c r="M500" s="241"/>
      <c r="N500" s="242"/>
      <c r="O500" s="242"/>
      <c r="P500" s="242"/>
      <c r="Q500" s="242"/>
      <c r="R500" s="242"/>
      <c r="S500" s="242"/>
      <c r="T500" s="24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4" t="s">
        <v>167</v>
      </c>
      <c r="AU500" s="244" t="s">
        <v>81</v>
      </c>
      <c r="AV500" s="13" t="s">
        <v>81</v>
      </c>
      <c r="AW500" s="13" t="s">
        <v>33</v>
      </c>
      <c r="AX500" s="13" t="s">
        <v>72</v>
      </c>
      <c r="AY500" s="244" t="s">
        <v>153</v>
      </c>
    </row>
    <row r="501" s="13" customFormat="1">
      <c r="A501" s="13"/>
      <c r="B501" s="234"/>
      <c r="C501" s="235"/>
      <c r="D501" s="227" t="s">
        <v>167</v>
      </c>
      <c r="E501" s="236" t="s">
        <v>19</v>
      </c>
      <c r="F501" s="237" t="s">
        <v>200</v>
      </c>
      <c r="G501" s="235"/>
      <c r="H501" s="238">
        <v>-1.7729999999999999</v>
      </c>
      <c r="I501" s="239"/>
      <c r="J501" s="235"/>
      <c r="K501" s="235"/>
      <c r="L501" s="240"/>
      <c r="M501" s="241"/>
      <c r="N501" s="242"/>
      <c r="O501" s="242"/>
      <c r="P501" s="242"/>
      <c r="Q501" s="242"/>
      <c r="R501" s="242"/>
      <c r="S501" s="242"/>
      <c r="T501" s="24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4" t="s">
        <v>167</v>
      </c>
      <c r="AU501" s="244" t="s">
        <v>81</v>
      </c>
      <c r="AV501" s="13" t="s">
        <v>81</v>
      </c>
      <c r="AW501" s="13" t="s">
        <v>33</v>
      </c>
      <c r="AX501" s="13" t="s">
        <v>72</v>
      </c>
      <c r="AY501" s="244" t="s">
        <v>153</v>
      </c>
    </row>
    <row r="502" s="13" customFormat="1">
      <c r="A502" s="13"/>
      <c r="B502" s="234"/>
      <c r="C502" s="235"/>
      <c r="D502" s="227" t="s">
        <v>167</v>
      </c>
      <c r="E502" s="236" t="s">
        <v>19</v>
      </c>
      <c r="F502" s="237" t="s">
        <v>201</v>
      </c>
      <c r="G502" s="235"/>
      <c r="H502" s="238">
        <v>-13.342000000000001</v>
      </c>
      <c r="I502" s="239"/>
      <c r="J502" s="235"/>
      <c r="K502" s="235"/>
      <c r="L502" s="240"/>
      <c r="M502" s="241"/>
      <c r="N502" s="242"/>
      <c r="O502" s="242"/>
      <c r="P502" s="242"/>
      <c r="Q502" s="242"/>
      <c r="R502" s="242"/>
      <c r="S502" s="242"/>
      <c r="T502" s="24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4" t="s">
        <v>167</v>
      </c>
      <c r="AU502" s="244" t="s">
        <v>81</v>
      </c>
      <c r="AV502" s="13" t="s">
        <v>81</v>
      </c>
      <c r="AW502" s="13" t="s">
        <v>33</v>
      </c>
      <c r="AX502" s="13" t="s">
        <v>72</v>
      </c>
      <c r="AY502" s="244" t="s">
        <v>153</v>
      </c>
    </row>
    <row r="503" s="13" customFormat="1">
      <c r="A503" s="13"/>
      <c r="B503" s="234"/>
      <c r="C503" s="235"/>
      <c r="D503" s="227" t="s">
        <v>167</v>
      </c>
      <c r="E503" s="236" t="s">
        <v>19</v>
      </c>
      <c r="F503" s="237" t="s">
        <v>925</v>
      </c>
      <c r="G503" s="235"/>
      <c r="H503" s="238">
        <v>63.990000000000002</v>
      </c>
      <c r="I503" s="239"/>
      <c r="J503" s="235"/>
      <c r="K503" s="235"/>
      <c r="L503" s="240"/>
      <c r="M503" s="241"/>
      <c r="N503" s="242"/>
      <c r="O503" s="242"/>
      <c r="P503" s="242"/>
      <c r="Q503" s="242"/>
      <c r="R503" s="242"/>
      <c r="S503" s="242"/>
      <c r="T503" s="24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4" t="s">
        <v>167</v>
      </c>
      <c r="AU503" s="244" t="s">
        <v>81</v>
      </c>
      <c r="AV503" s="13" t="s">
        <v>81</v>
      </c>
      <c r="AW503" s="13" t="s">
        <v>33</v>
      </c>
      <c r="AX503" s="13" t="s">
        <v>72</v>
      </c>
      <c r="AY503" s="244" t="s">
        <v>153</v>
      </c>
    </row>
    <row r="504" s="14" customFormat="1">
      <c r="A504" s="14"/>
      <c r="B504" s="245"/>
      <c r="C504" s="246"/>
      <c r="D504" s="227" t="s">
        <v>167</v>
      </c>
      <c r="E504" s="247" t="s">
        <v>19</v>
      </c>
      <c r="F504" s="248" t="s">
        <v>171</v>
      </c>
      <c r="G504" s="246"/>
      <c r="H504" s="249">
        <v>149.41999999999999</v>
      </c>
      <c r="I504" s="250"/>
      <c r="J504" s="246"/>
      <c r="K504" s="246"/>
      <c r="L504" s="251"/>
      <c r="M504" s="252"/>
      <c r="N504" s="253"/>
      <c r="O504" s="253"/>
      <c r="P504" s="253"/>
      <c r="Q504" s="253"/>
      <c r="R504" s="253"/>
      <c r="S504" s="253"/>
      <c r="T504" s="25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5" t="s">
        <v>167</v>
      </c>
      <c r="AU504" s="255" t="s">
        <v>81</v>
      </c>
      <c r="AV504" s="14" t="s">
        <v>161</v>
      </c>
      <c r="AW504" s="14" t="s">
        <v>33</v>
      </c>
      <c r="AX504" s="14" t="s">
        <v>79</v>
      </c>
      <c r="AY504" s="255" t="s">
        <v>153</v>
      </c>
    </row>
    <row r="505" s="12" customFormat="1" ht="22.8" customHeight="1">
      <c r="A505" s="12"/>
      <c r="B505" s="198"/>
      <c r="C505" s="199"/>
      <c r="D505" s="200" t="s">
        <v>71</v>
      </c>
      <c r="E505" s="212" t="s">
        <v>736</v>
      </c>
      <c r="F505" s="212" t="s">
        <v>737</v>
      </c>
      <c r="G505" s="199"/>
      <c r="H505" s="199"/>
      <c r="I505" s="202"/>
      <c r="J505" s="213">
        <f>BK505</f>
        <v>0</v>
      </c>
      <c r="K505" s="199"/>
      <c r="L505" s="204"/>
      <c r="M505" s="205"/>
      <c r="N505" s="206"/>
      <c r="O505" s="206"/>
      <c r="P505" s="207">
        <f>SUM(P506:P517)</f>
        <v>0</v>
      </c>
      <c r="Q505" s="206"/>
      <c r="R505" s="207">
        <f>SUM(R506:R517)</f>
        <v>0.061239780000000008</v>
      </c>
      <c r="S505" s="206"/>
      <c r="T505" s="208">
        <f>SUM(T506:T517)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09" t="s">
        <v>81</v>
      </c>
      <c r="AT505" s="210" t="s">
        <v>71</v>
      </c>
      <c r="AU505" s="210" t="s">
        <v>79</v>
      </c>
      <c r="AY505" s="209" t="s">
        <v>153</v>
      </c>
      <c r="BK505" s="211">
        <f>SUM(BK506:BK517)</f>
        <v>0</v>
      </c>
    </row>
    <row r="506" s="2" customFormat="1" ht="24.15" customHeight="1">
      <c r="A506" s="39"/>
      <c r="B506" s="40"/>
      <c r="C506" s="214" t="s">
        <v>738</v>
      </c>
      <c r="D506" s="214" t="s">
        <v>156</v>
      </c>
      <c r="E506" s="215" t="s">
        <v>739</v>
      </c>
      <c r="F506" s="216" t="s">
        <v>740</v>
      </c>
      <c r="G506" s="217" t="s">
        <v>339</v>
      </c>
      <c r="H506" s="218">
        <v>3</v>
      </c>
      <c r="I506" s="219"/>
      <c r="J506" s="220">
        <f>ROUND(I506*H506,2)</f>
        <v>0</v>
      </c>
      <c r="K506" s="216" t="s">
        <v>160</v>
      </c>
      <c r="L506" s="45"/>
      <c r="M506" s="221" t="s">
        <v>19</v>
      </c>
      <c r="N506" s="222" t="s">
        <v>43</v>
      </c>
      <c r="O506" s="85"/>
      <c r="P506" s="223">
        <f>O506*H506</f>
        <v>0</v>
      </c>
      <c r="Q506" s="223">
        <v>0</v>
      </c>
      <c r="R506" s="223">
        <f>Q506*H506</f>
        <v>0</v>
      </c>
      <c r="S506" s="223">
        <v>0</v>
      </c>
      <c r="T506" s="224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25" t="s">
        <v>262</v>
      </c>
      <c r="AT506" s="225" t="s">
        <v>156</v>
      </c>
      <c r="AU506" s="225" t="s">
        <v>81</v>
      </c>
      <c r="AY506" s="18" t="s">
        <v>153</v>
      </c>
      <c r="BE506" s="226">
        <f>IF(N506="základní",J506,0)</f>
        <v>0</v>
      </c>
      <c r="BF506" s="226">
        <f>IF(N506="snížená",J506,0)</f>
        <v>0</v>
      </c>
      <c r="BG506" s="226">
        <f>IF(N506="zákl. přenesená",J506,0)</f>
        <v>0</v>
      </c>
      <c r="BH506" s="226">
        <f>IF(N506="sníž. přenesená",J506,0)</f>
        <v>0</v>
      </c>
      <c r="BI506" s="226">
        <f>IF(N506="nulová",J506,0)</f>
        <v>0</v>
      </c>
      <c r="BJ506" s="18" t="s">
        <v>79</v>
      </c>
      <c r="BK506" s="226">
        <f>ROUND(I506*H506,2)</f>
        <v>0</v>
      </c>
      <c r="BL506" s="18" t="s">
        <v>262</v>
      </c>
      <c r="BM506" s="225" t="s">
        <v>928</v>
      </c>
    </row>
    <row r="507" s="2" customFormat="1">
      <c r="A507" s="39"/>
      <c r="B507" s="40"/>
      <c r="C507" s="41"/>
      <c r="D507" s="227" t="s">
        <v>163</v>
      </c>
      <c r="E507" s="41"/>
      <c r="F507" s="228" t="s">
        <v>742</v>
      </c>
      <c r="G507" s="41"/>
      <c r="H507" s="41"/>
      <c r="I507" s="229"/>
      <c r="J507" s="41"/>
      <c r="K507" s="41"/>
      <c r="L507" s="45"/>
      <c r="M507" s="230"/>
      <c r="N507" s="231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163</v>
      </c>
      <c r="AU507" s="18" t="s">
        <v>81</v>
      </c>
    </row>
    <row r="508" s="2" customFormat="1">
      <c r="A508" s="39"/>
      <c r="B508" s="40"/>
      <c r="C508" s="41"/>
      <c r="D508" s="232" t="s">
        <v>165</v>
      </c>
      <c r="E508" s="41"/>
      <c r="F508" s="233" t="s">
        <v>743</v>
      </c>
      <c r="G508" s="41"/>
      <c r="H508" s="41"/>
      <c r="I508" s="229"/>
      <c r="J508" s="41"/>
      <c r="K508" s="41"/>
      <c r="L508" s="45"/>
      <c r="M508" s="230"/>
      <c r="N508" s="231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165</v>
      </c>
      <c r="AU508" s="18" t="s">
        <v>81</v>
      </c>
    </row>
    <row r="509" s="13" customFormat="1">
      <c r="A509" s="13"/>
      <c r="B509" s="234"/>
      <c r="C509" s="235"/>
      <c r="D509" s="227" t="s">
        <v>167</v>
      </c>
      <c r="E509" s="236" t="s">
        <v>19</v>
      </c>
      <c r="F509" s="237" t="s">
        <v>744</v>
      </c>
      <c r="G509" s="235"/>
      <c r="H509" s="238">
        <v>3</v>
      </c>
      <c r="I509" s="239"/>
      <c r="J509" s="235"/>
      <c r="K509" s="235"/>
      <c r="L509" s="240"/>
      <c r="M509" s="241"/>
      <c r="N509" s="242"/>
      <c r="O509" s="242"/>
      <c r="P509" s="242"/>
      <c r="Q509" s="242"/>
      <c r="R509" s="242"/>
      <c r="S509" s="242"/>
      <c r="T509" s="24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4" t="s">
        <v>167</v>
      </c>
      <c r="AU509" s="244" t="s">
        <v>81</v>
      </c>
      <c r="AV509" s="13" t="s">
        <v>81</v>
      </c>
      <c r="AW509" s="13" t="s">
        <v>33</v>
      </c>
      <c r="AX509" s="13" t="s">
        <v>72</v>
      </c>
      <c r="AY509" s="244" t="s">
        <v>153</v>
      </c>
    </row>
    <row r="510" s="14" customFormat="1">
      <c r="A510" s="14"/>
      <c r="B510" s="245"/>
      <c r="C510" s="246"/>
      <c r="D510" s="227" t="s">
        <v>167</v>
      </c>
      <c r="E510" s="247" t="s">
        <v>19</v>
      </c>
      <c r="F510" s="248" t="s">
        <v>171</v>
      </c>
      <c r="G510" s="246"/>
      <c r="H510" s="249">
        <v>3</v>
      </c>
      <c r="I510" s="250"/>
      <c r="J510" s="246"/>
      <c r="K510" s="246"/>
      <c r="L510" s="251"/>
      <c r="M510" s="252"/>
      <c r="N510" s="253"/>
      <c r="O510" s="253"/>
      <c r="P510" s="253"/>
      <c r="Q510" s="253"/>
      <c r="R510" s="253"/>
      <c r="S510" s="253"/>
      <c r="T510" s="25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5" t="s">
        <v>167</v>
      </c>
      <c r="AU510" s="255" t="s">
        <v>81</v>
      </c>
      <c r="AV510" s="14" t="s">
        <v>161</v>
      </c>
      <c r="AW510" s="14" t="s">
        <v>33</v>
      </c>
      <c r="AX510" s="14" t="s">
        <v>79</v>
      </c>
      <c r="AY510" s="255" t="s">
        <v>153</v>
      </c>
    </row>
    <row r="511" s="2" customFormat="1" ht="37.8" customHeight="1">
      <c r="A511" s="39"/>
      <c r="B511" s="40"/>
      <c r="C511" s="257" t="s">
        <v>745</v>
      </c>
      <c r="D511" s="257" t="s">
        <v>370</v>
      </c>
      <c r="E511" s="258" t="s">
        <v>746</v>
      </c>
      <c r="F511" s="259" t="s">
        <v>747</v>
      </c>
      <c r="G511" s="260" t="s">
        <v>159</v>
      </c>
      <c r="H511" s="261">
        <v>13.342000000000001</v>
      </c>
      <c r="I511" s="262"/>
      <c r="J511" s="263">
        <f>ROUND(I511*H511,2)</f>
        <v>0</v>
      </c>
      <c r="K511" s="259" t="s">
        <v>160</v>
      </c>
      <c r="L511" s="264"/>
      <c r="M511" s="265" t="s">
        <v>19</v>
      </c>
      <c r="N511" s="266" t="s">
        <v>43</v>
      </c>
      <c r="O511" s="85"/>
      <c r="P511" s="223">
        <f>O511*H511</f>
        <v>0</v>
      </c>
      <c r="Q511" s="223">
        <v>0.0045900000000000003</v>
      </c>
      <c r="R511" s="223">
        <f>Q511*H511</f>
        <v>0.061239780000000008</v>
      </c>
      <c r="S511" s="223">
        <v>0</v>
      </c>
      <c r="T511" s="224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5" t="s">
        <v>369</v>
      </c>
      <c r="AT511" s="225" t="s">
        <v>370</v>
      </c>
      <c r="AU511" s="225" t="s">
        <v>81</v>
      </c>
      <c r="AY511" s="18" t="s">
        <v>153</v>
      </c>
      <c r="BE511" s="226">
        <f>IF(N511="základní",J511,0)</f>
        <v>0</v>
      </c>
      <c r="BF511" s="226">
        <f>IF(N511="snížená",J511,0)</f>
        <v>0</v>
      </c>
      <c r="BG511" s="226">
        <f>IF(N511="zákl. přenesená",J511,0)</f>
        <v>0</v>
      </c>
      <c r="BH511" s="226">
        <f>IF(N511="sníž. přenesená",J511,0)</f>
        <v>0</v>
      </c>
      <c r="BI511" s="226">
        <f>IF(N511="nulová",J511,0)</f>
        <v>0</v>
      </c>
      <c r="BJ511" s="18" t="s">
        <v>79</v>
      </c>
      <c r="BK511" s="226">
        <f>ROUND(I511*H511,2)</f>
        <v>0</v>
      </c>
      <c r="BL511" s="18" t="s">
        <v>262</v>
      </c>
      <c r="BM511" s="225" t="s">
        <v>929</v>
      </c>
    </row>
    <row r="512" s="2" customFormat="1">
      <c r="A512" s="39"/>
      <c r="B512" s="40"/>
      <c r="C512" s="41"/>
      <c r="D512" s="227" t="s">
        <v>163</v>
      </c>
      <c r="E512" s="41"/>
      <c r="F512" s="228" t="s">
        <v>747</v>
      </c>
      <c r="G512" s="41"/>
      <c r="H512" s="41"/>
      <c r="I512" s="229"/>
      <c r="J512" s="41"/>
      <c r="K512" s="41"/>
      <c r="L512" s="45"/>
      <c r="M512" s="230"/>
      <c r="N512" s="231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163</v>
      </c>
      <c r="AU512" s="18" t="s">
        <v>81</v>
      </c>
    </row>
    <row r="513" s="13" customFormat="1">
      <c r="A513" s="13"/>
      <c r="B513" s="234"/>
      <c r="C513" s="235"/>
      <c r="D513" s="227" t="s">
        <v>167</v>
      </c>
      <c r="E513" s="236" t="s">
        <v>19</v>
      </c>
      <c r="F513" s="237" t="s">
        <v>749</v>
      </c>
      <c r="G513" s="235"/>
      <c r="H513" s="238">
        <v>13.342000000000001</v>
      </c>
      <c r="I513" s="239"/>
      <c r="J513" s="235"/>
      <c r="K513" s="235"/>
      <c r="L513" s="240"/>
      <c r="M513" s="241"/>
      <c r="N513" s="242"/>
      <c r="O513" s="242"/>
      <c r="P513" s="242"/>
      <c r="Q513" s="242"/>
      <c r="R513" s="242"/>
      <c r="S513" s="242"/>
      <c r="T513" s="24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4" t="s">
        <v>167</v>
      </c>
      <c r="AU513" s="244" t="s">
        <v>81</v>
      </c>
      <c r="AV513" s="13" t="s">
        <v>81</v>
      </c>
      <c r="AW513" s="13" t="s">
        <v>33</v>
      </c>
      <c r="AX513" s="13" t="s">
        <v>72</v>
      </c>
      <c r="AY513" s="244" t="s">
        <v>153</v>
      </c>
    </row>
    <row r="514" s="14" customFormat="1">
      <c r="A514" s="14"/>
      <c r="B514" s="245"/>
      <c r="C514" s="246"/>
      <c r="D514" s="227" t="s">
        <v>167</v>
      </c>
      <c r="E514" s="247" t="s">
        <v>19</v>
      </c>
      <c r="F514" s="248" t="s">
        <v>171</v>
      </c>
      <c r="G514" s="246"/>
      <c r="H514" s="249">
        <v>13.342000000000001</v>
      </c>
      <c r="I514" s="250"/>
      <c r="J514" s="246"/>
      <c r="K514" s="246"/>
      <c r="L514" s="251"/>
      <c r="M514" s="252"/>
      <c r="N514" s="253"/>
      <c r="O514" s="253"/>
      <c r="P514" s="253"/>
      <c r="Q514" s="253"/>
      <c r="R514" s="253"/>
      <c r="S514" s="253"/>
      <c r="T514" s="25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5" t="s">
        <v>167</v>
      </c>
      <c r="AU514" s="255" t="s">
        <v>81</v>
      </c>
      <c r="AV514" s="14" t="s">
        <v>161</v>
      </c>
      <c r="AW514" s="14" t="s">
        <v>33</v>
      </c>
      <c r="AX514" s="14" t="s">
        <v>79</v>
      </c>
      <c r="AY514" s="255" t="s">
        <v>153</v>
      </c>
    </row>
    <row r="515" s="2" customFormat="1" ht="24.15" customHeight="1">
      <c r="A515" s="39"/>
      <c r="B515" s="40"/>
      <c r="C515" s="214" t="s">
        <v>750</v>
      </c>
      <c r="D515" s="214" t="s">
        <v>156</v>
      </c>
      <c r="E515" s="215" t="s">
        <v>751</v>
      </c>
      <c r="F515" s="216" t="s">
        <v>752</v>
      </c>
      <c r="G515" s="217" t="s">
        <v>296</v>
      </c>
      <c r="H515" s="218">
        <v>0.072999999999999995</v>
      </c>
      <c r="I515" s="219"/>
      <c r="J515" s="220">
        <f>ROUND(I515*H515,2)</f>
        <v>0</v>
      </c>
      <c r="K515" s="216" t="s">
        <v>160</v>
      </c>
      <c r="L515" s="45"/>
      <c r="M515" s="221" t="s">
        <v>19</v>
      </c>
      <c r="N515" s="222" t="s">
        <v>43</v>
      </c>
      <c r="O515" s="85"/>
      <c r="P515" s="223">
        <f>O515*H515</f>
        <v>0</v>
      </c>
      <c r="Q515" s="223">
        <v>0</v>
      </c>
      <c r="R515" s="223">
        <f>Q515*H515</f>
        <v>0</v>
      </c>
      <c r="S515" s="223">
        <v>0</v>
      </c>
      <c r="T515" s="224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5" t="s">
        <v>262</v>
      </c>
      <c r="AT515" s="225" t="s">
        <v>156</v>
      </c>
      <c r="AU515" s="225" t="s">
        <v>81</v>
      </c>
      <c r="AY515" s="18" t="s">
        <v>153</v>
      </c>
      <c r="BE515" s="226">
        <f>IF(N515="základní",J515,0)</f>
        <v>0</v>
      </c>
      <c r="BF515" s="226">
        <f>IF(N515="snížená",J515,0)</f>
        <v>0</v>
      </c>
      <c r="BG515" s="226">
        <f>IF(N515="zákl. přenesená",J515,0)</f>
        <v>0</v>
      </c>
      <c r="BH515" s="226">
        <f>IF(N515="sníž. přenesená",J515,0)</f>
        <v>0</v>
      </c>
      <c r="BI515" s="226">
        <f>IF(N515="nulová",J515,0)</f>
        <v>0</v>
      </c>
      <c r="BJ515" s="18" t="s">
        <v>79</v>
      </c>
      <c r="BK515" s="226">
        <f>ROUND(I515*H515,2)</f>
        <v>0</v>
      </c>
      <c r="BL515" s="18" t="s">
        <v>262</v>
      </c>
      <c r="BM515" s="225" t="s">
        <v>930</v>
      </c>
    </row>
    <row r="516" s="2" customFormat="1">
      <c r="A516" s="39"/>
      <c r="B516" s="40"/>
      <c r="C516" s="41"/>
      <c r="D516" s="227" t="s">
        <v>163</v>
      </c>
      <c r="E516" s="41"/>
      <c r="F516" s="228" t="s">
        <v>754</v>
      </c>
      <c r="G516" s="41"/>
      <c r="H516" s="41"/>
      <c r="I516" s="229"/>
      <c r="J516" s="41"/>
      <c r="K516" s="41"/>
      <c r="L516" s="45"/>
      <c r="M516" s="230"/>
      <c r="N516" s="231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163</v>
      </c>
      <c r="AU516" s="18" t="s">
        <v>81</v>
      </c>
    </row>
    <row r="517" s="2" customFormat="1">
      <c r="A517" s="39"/>
      <c r="B517" s="40"/>
      <c r="C517" s="41"/>
      <c r="D517" s="232" t="s">
        <v>165</v>
      </c>
      <c r="E517" s="41"/>
      <c r="F517" s="233" t="s">
        <v>755</v>
      </c>
      <c r="G517" s="41"/>
      <c r="H517" s="41"/>
      <c r="I517" s="229"/>
      <c r="J517" s="41"/>
      <c r="K517" s="41"/>
      <c r="L517" s="45"/>
      <c r="M517" s="230"/>
      <c r="N517" s="231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165</v>
      </c>
      <c r="AU517" s="18" t="s">
        <v>81</v>
      </c>
    </row>
    <row r="518" s="12" customFormat="1" ht="25.92" customHeight="1">
      <c r="A518" s="12"/>
      <c r="B518" s="198"/>
      <c r="C518" s="199"/>
      <c r="D518" s="200" t="s">
        <v>71</v>
      </c>
      <c r="E518" s="201" t="s">
        <v>756</v>
      </c>
      <c r="F518" s="201" t="s">
        <v>757</v>
      </c>
      <c r="G518" s="199"/>
      <c r="H518" s="199"/>
      <c r="I518" s="202"/>
      <c r="J518" s="203">
        <f>BK518</f>
        <v>0</v>
      </c>
      <c r="K518" s="199"/>
      <c r="L518" s="204"/>
      <c r="M518" s="205"/>
      <c r="N518" s="206"/>
      <c r="O518" s="206"/>
      <c r="P518" s="207">
        <f>SUM(P519:P527)</f>
        <v>0</v>
      </c>
      <c r="Q518" s="206"/>
      <c r="R518" s="207">
        <f>SUM(R519:R527)</f>
        <v>0</v>
      </c>
      <c r="S518" s="206"/>
      <c r="T518" s="208">
        <f>SUM(T519:T527)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09" t="s">
        <v>161</v>
      </c>
      <c r="AT518" s="210" t="s">
        <v>71</v>
      </c>
      <c r="AU518" s="210" t="s">
        <v>72</v>
      </c>
      <c r="AY518" s="209" t="s">
        <v>153</v>
      </c>
      <c r="BK518" s="211">
        <f>SUM(BK519:BK527)</f>
        <v>0</v>
      </c>
    </row>
    <row r="519" s="2" customFormat="1" ht="16.5" customHeight="1">
      <c r="A519" s="39"/>
      <c r="B519" s="40"/>
      <c r="C519" s="214" t="s">
        <v>758</v>
      </c>
      <c r="D519" s="214" t="s">
        <v>156</v>
      </c>
      <c r="E519" s="215" t="s">
        <v>759</v>
      </c>
      <c r="F519" s="216" t="s">
        <v>760</v>
      </c>
      <c r="G519" s="217" t="s">
        <v>761</v>
      </c>
      <c r="H519" s="218">
        <v>16</v>
      </c>
      <c r="I519" s="219"/>
      <c r="J519" s="220">
        <f>ROUND(I519*H519,2)</f>
        <v>0</v>
      </c>
      <c r="K519" s="216" t="s">
        <v>160</v>
      </c>
      <c r="L519" s="45"/>
      <c r="M519" s="221" t="s">
        <v>19</v>
      </c>
      <c r="N519" s="222" t="s">
        <v>43</v>
      </c>
      <c r="O519" s="85"/>
      <c r="P519" s="223">
        <f>O519*H519</f>
        <v>0</v>
      </c>
      <c r="Q519" s="223">
        <v>0</v>
      </c>
      <c r="R519" s="223">
        <f>Q519*H519</f>
        <v>0</v>
      </c>
      <c r="S519" s="223">
        <v>0</v>
      </c>
      <c r="T519" s="224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25" t="s">
        <v>762</v>
      </c>
      <c r="AT519" s="225" t="s">
        <v>156</v>
      </c>
      <c r="AU519" s="225" t="s">
        <v>79</v>
      </c>
      <c r="AY519" s="18" t="s">
        <v>153</v>
      </c>
      <c r="BE519" s="226">
        <f>IF(N519="základní",J519,0)</f>
        <v>0</v>
      </c>
      <c r="BF519" s="226">
        <f>IF(N519="snížená",J519,0)</f>
        <v>0</v>
      </c>
      <c r="BG519" s="226">
        <f>IF(N519="zákl. přenesená",J519,0)</f>
        <v>0</v>
      </c>
      <c r="BH519" s="226">
        <f>IF(N519="sníž. přenesená",J519,0)</f>
        <v>0</v>
      </c>
      <c r="BI519" s="226">
        <f>IF(N519="nulová",J519,0)</f>
        <v>0</v>
      </c>
      <c r="BJ519" s="18" t="s">
        <v>79</v>
      </c>
      <c r="BK519" s="226">
        <f>ROUND(I519*H519,2)</f>
        <v>0</v>
      </c>
      <c r="BL519" s="18" t="s">
        <v>762</v>
      </c>
      <c r="BM519" s="225" t="s">
        <v>931</v>
      </c>
    </row>
    <row r="520" s="2" customFormat="1">
      <c r="A520" s="39"/>
      <c r="B520" s="40"/>
      <c r="C520" s="41"/>
      <c r="D520" s="227" t="s">
        <v>163</v>
      </c>
      <c r="E520" s="41"/>
      <c r="F520" s="228" t="s">
        <v>764</v>
      </c>
      <c r="G520" s="41"/>
      <c r="H520" s="41"/>
      <c r="I520" s="229"/>
      <c r="J520" s="41"/>
      <c r="K520" s="41"/>
      <c r="L520" s="45"/>
      <c r="M520" s="230"/>
      <c r="N520" s="231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163</v>
      </c>
      <c r="AU520" s="18" t="s">
        <v>79</v>
      </c>
    </row>
    <row r="521" s="2" customFormat="1">
      <c r="A521" s="39"/>
      <c r="B521" s="40"/>
      <c r="C521" s="41"/>
      <c r="D521" s="232" t="s">
        <v>165</v>
      </c>
      <c r="E521" s="41"/>
      <c r="F521" s="233" t="s">
        <v>765</v>
      </c>
      <c r="G521" s="41"/>
      <c r="H521" s="41"/>
      <c r="I521" s="229"/>
      <c r="J521" s="41"/>
      <c r="K521" s="41"/>
      <c r="L521" s="45"/>
      <c r="M521" s="230"/>
      <c r="N521" s="231"/>
      <c r="O521" s="85"/>
      <c r="P521" s="85"/>
      <c r="Q521" s="85"/>
      <c r="R521" s="85"/>
      <c r="S521" s="85"/>
      <c r="T521" s="86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165</v>
      </c>
      <c r="AU521" s="18" t="s">
        <v>79</v>
      </c>
    </row>
    <row r="522" s="2" customFormat="1" ht="16.5" customHeight="1">
      <c r="A522" s="39"/>
      <c r="B522" s="40"/>
      <c r="C522" s="214" t="s">
        <v>766</v>
      </c>
      <c r="D522" s="214" t="s">
        <v>156</v>
      </c>
      <c r="E522" s="215" t="s">
        <v>767</v>
      </c>
      <c r="F522" s="216" t="s">
        <v>768</v>
      </c>
      <c r="G522" s="217" t="s">
        <v>761</v>
      </c>
      <c r="H522" s="218">
        <v>16</v>
      </c>
      <c r="I522" s="219"/>
      <c r="J522" s="220">
        <f>ROUND(I522*H522,2)</f>
        <v>0</v>
      </c>
      <c r="K522" s="216" t="s">
        <v>160</v>
      </c>
      <c r="L522" s="45"/>
      <c r="M522" s="221" t="s">
        <v>19</v>
      </c>
      <c r="N522" s="222" t="s">
        <v>43</v>
      </c>
      <c r="O522" s="85"/>
      <c r="P522" s="223">
        <f>O522*H522</f>
        <v>0</v>
      </c>
      <c r="Q522" s="223">
        <v>0</v>
      </c>
      <c r="R522" s="223">
        <f>Q522*H522</f>
        <v>0</v>
      </c>
      <c r="S522" s="223">
        <v>0</v>
      </c>
      <c r="T522" s="224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25" t="s">
        <v>762</v>
      </c>
      <c r="AT522" s="225" t="s">
        <v>156</v>
      </c>
      <c r="AU522" s="225" t="s">
        <v>79</v>
      </c>
      <c r="AY522" s="18" t="s">
        <v>153</v>
      </c>
      <c r="BE522" s="226">
        <f>IF(N522="základní",J522,0)</f>
        <v>0</v>
      </c>
      <c r="BF522" s="226">
        <f>IF(N522="snížená",J522,0)</f>
        <v>0</v>
      </c>
      <c r="BG522" s="226">
        <f>IF(N522="zákl. přenesená",J522,0)</f>
        <v>0</v>
      </c>
      <c r="BH522" s="226">
        <f>IF(N522="sníž. přenesená",J522,0)</f>
        <v>0</v>
      </c>
      <c r="BI522" s="226">
        <f>IF(N522="nulová",J522,0)</f>
        <v>0</v>
      </c>
      <c r="BJ522" s="18" t="s">
        <v>79</v>
      </c>
      <c r="BK522" s="226">
        <f>ROUND(I522*H522,2)</f>
        <v>0</v>
      </c>
      <c r="BL522" s="18" t="s">
        <v>762</v>
      </c>
      <c r="BM522" s="225" t="s">
        <v>932</v>
      </c>
    </row>
    <row r="523" s="2" customFormat="1">
      <c r="A523" s="39"/>
      <c r="B523" s="40"/>
      <c r="C523" s="41"/>
      <c r="D523" s="227" t="s">
        <v>163</v>
      </c>
      <c r="E523" s="41"/>
      <c r="F523" s="228" t="s">
        <v>770</v>
      </c>
      <c r="G523" s="41"/>
      <c r="H523" s="41"/>
      <c r="I523" s="229"/>
      <c r="J523" s="41"/>
      <c r="K523" s="41"/>
      <c r="L523" s="45"/>
      <c r="M523" s="230"/>
      <c r="N523" s="231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163</v>
      </c>
      <c r="AU523" s="18" t="s">
        <v>79</v>
      </c>
    </row>
    <row r="524" s="2" customFormat="1">
      <c r="A524" s="39"/>
      <c r="B524" s="40"/>
      <c r="C524" s="41"/>
      <c r="D524" s="232" t="s">
        <v>165</v>
      </c>
      <c r="E524" s="41"/>
      <c r="F524" s="233" t="s">
        <v>771</v>
      </c>
      <c r="G524" s="41"/>
      <c r="H524" s="41"/>
      <c r="I524" s="229"/>
      <c r="J524" s="41"/>
      <c r="K524" s="41"/>
      <c r="L524" s="45"/>
      <c r="M524" s="230"/>
      <c r="N524" s="231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165</v>
      </c>
      <c r="AU524" s="18" t="s">
        <v>79</v>
      </c>
    </row>
    <row r="525" s="2" customFormat="1" ht="21.75" customHeight="1">
      <c r="A525" s="39"/>
      <c r="B525" s="40"/>
      <c r="C525" s="214" t="s">
        <v>772</v>
      </c>
      <c r="D525" s="214" t="s">
        <v>156</v>
      </c>
      <c r="E525" s="215" t="s">
        <v>773</v>
      </c>
      <c r="F525" s="216" t="s">
        <v>774</v>
      </c>
      <c r="G525" s="217" t="s">
        <v>761</v>
      </c>
      <c r="H525" s="218">
        <v>16</v>
      </c>
      <c r="I525" s="219"/>
      <c r="J525" s="220">
        <f>ROUND(I525*H525,2)</f>
        <v>0</v>
      </c>
      <c r="K525" s="216" t="s">
        <v>160</v>
      </c>
      <c r="L525" s="45"/>
      <c r="M525" s="221" t="s">
        <v>19</v>
      </c>
      <c r="N525" s="222" t="s">
        <v>43</v>
      </c>
      <c r="O525" s="85"/>
      <c r="P525" s="223">
        <f>O525*H525</f>
        <v>0</v>
      </c>
      <c r="Q525" s="223">
        <v>0</v>
      </c>
      <c r="R525" s="223">
        <f>Q525*H525</f>
        <v>0</v>
      </c>
      <c r="S525" s="223">
        <v>0</v>
      </c>
      <c r="T525" s="224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5" t="s">
        <v>762</v>
      </c>
      <c r="AT525" s="225" t="s">
        <v>156</v>
      </c>
      <c r="AU525" s="225" t="s">
        <v>79</v>
      </c>
      <c r="AY525" s="18" t="s">
        <v>153</v>
      </c>
      <c r="BE525" s="226">
        <f>IF(N525="základní",J525,0)</f>
        <v>0</v>
      </c>
      <c r="BF525" s="226">
        <f>IF(N525="snížená",J525,0)</f>
        <v>0</v>
      </c>
      <c r="BG525" s="226">
        <f>IF(N525="zákl. přenesená",J525,0)</f>
        <v>0</v>
      </c>
      <c r="BH525" s="226">
        <f>IF(N525="sníž. přenesená",J525,0)</f>
        <v>0</v>
      </c>
      <c r="BI525" s="226">
        <f>IF(N525="nulová",J525,0)</f>
        <v>0</v>
      </c>
      <c r="BJ525" s="18" t="s">
        <v>79</v>
      </c>
      <c r="BK525" s="226">
        <f>ROUND(I525*H525,2)</f>
        <v>0</v>
      </c>
      <c r="BL525" s="18" t="s">
        <v>762</v>
      </c>
      <c r="BM525" s="225" t="s">
        <v>933</v>
      </c>
    </row>
    <row r="526" s="2" customFormat="1">
      <c r="A526" s="39"/>
      <c r="B526" s="40"/>
      <c r="C526" s="41"/>
      <c r="D526" s="227" t="s">
        <v>163</v>
      </c>
      <c r="E526" s="41"/>
      <c r="F526" s="228" t="s">
        <v>776</v>
      </c>
      <c r="G526" s="41"/>
      <c r="H526" s="41"/>
      <c r="I526" s="229"/>
      <c r="J526" s="41"/>
      <c r="K526" s="41"/>
      <c r="L526" s="45"/>
      <c r="M526" s="230"/>
      <c r="N526" s="231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163</v>
      </c>
      <c r="AU526" s="18" t="s">
        <v>79</v>
      </c>
    </row>
    <row r="527" s="2" customFormat="1">
      <c r="A527" s="39"/>
      <c r="B527" s="40"/>
      <c r="C527" s="41"/>
      <c r="D527" s="232" t="s">
        <v>165</v>
      </c>
      <c r="E527" s="41"/>
      <c r="F527" s="233" t="s">
        <v>777</v>
      </c>
      <c r="G527" s="41"/>
      <c r="H527" s="41"/>
      <c r="I527" s="229"/>
      <c r="J527" s="41"/>
      <c r="K527" s="41"/>
      <c r="L527" s="45"/>
      <c r="M527" s="230"/>
      <c r="N527" s="231"/>
      <c r="O527" s="85"/>
      <c r="P527" s="85"/>
      <c r="Q527" s="85"/>
      <c r="R527" s="85"/>
      <c r="S527" s="85"/>
      <c r="T527" s="86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165</v>
      </c>
      <c r="AU527" s="18" t="s">
        <v>79</v>
      </c>
    </row>
    <row r="528" s="12" customFormat="1" ht="25.92" customHeight="1">
      <c r="A528" s="12"/>
      <c r="B528" s="198"/>
      <c r="C528" s="199"/>
      <c r="D528" s="200" t="s">
        <v>71</v>
      </c>
      <c r="E528" s="201" t="s">
        <v>778</v>
      </c>
      <c r="F528" s="201" t="s">
        <v>779</v>
      </c>
      <c r="G528" s="199"/>
      <c r="H528" s="199"/>
      <c r="I528" s="202"/>
      <c r="J528" s="203">
        <f>BK528</f>
        <v>0</v>
      </c>
      <c r="K528" s="199"/>
      <c r="L528" s="204"/>
      <c r="M528" s="205"/>
      <c r="N528" s="206"/>
      <c r="O528" s="206"/>
      <c r="P528" s="207">
        <f>P529+P532+P535+P539</f>
        <v>0</v>
      </c>
      <c r="Q528" s="206"/>
      <c r="R528" s="207">
        <f>R529+R532+R535+R539</f>
        <v>0</v>
      </c>
      <c r="S528" s="206"/>
      <c r="T528" s="208">
        <f>T529+T532+T535+T539</f>
        <v>0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209" t="s">
        <v>188</v>
      </c>
      <c r="AT528" s="210" t="s">
        <v>71</v>
      </c>
      <c r="AU528" s="210" t="s">
        <v>72</v>
      </c>
      <c r="AY528" s="209" t="s">
        <v>153</v>
      </c>
      <c r="BK528" s="211">
        <f>BK529+BK532+BK535+BK539</f>
        <v>0</v>
      </c>
    </row>
    <row r="529" s="12" customFormat="1" ht="22.8" customHeight="1">
      <c r="A529" s="12"/>
      <c r="B529" s="198"/>
      <c r="C529" s="199"/>
      <c r="D529" s="200" t="s">
        <v>71</v>
      </c>
      <c r="E529" s="212" t="s">
        <v>780</v>
      </c>
      <c r="F529" s="212" t="s">
        <v>781</v>
      </c>
      <c r="G529" s="199"/>
      <c r="H529" s="199"/>
      <c r="I529" s="202"/>
      <c r="J529" s="213">
        <f>BK529</f>
        <v>0</v>
      </c>
      <c r="K529" s="199"/>
      <c r="L529" s="204"/>
      <c r="M529" s="205"/>
      <c r="N529" s="206"/>
      <c r="O529" s="206"/>
      <c r="P529" s="207">
        <f>SUM(P530:P531)</f>
        <v>0</v>
      </c>
      <c r="Q529" s="206"/>
      <c r="R529" s="207">
        <f>SUM(R530:R531)</f>
        <v>0</v>
      </c>
      <c r="S529" s="206"/>
      <c r="T529" s="208">
        <f>SUM(T530:T531)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209" t="s">
        <v>188</v>
      </c>
      <c r="AT529" s="210" t="s">
        <v>71</v>
      </c>
      <c r="AU529" s="210" t="s">
        <v>79</v>
      </c>
      <c r="AY529" s="209" t="s">
        <v>153</v>
      </c>
      <c r="BK529" s="211">
        <f>SUM(BK530:BK531)</f>
        <v>0</v>
      </c>
    </row>
    <row r="530" s="2" customFormat="1" ht="16.5" customHeight="1">
      <c r="A530" s="39"/>
      <c r="B530" s="40"/>
      <c r="C530" s="214" t="s">
        <v>782</v>
      </c>
      <c r="D530" s="214" t="s">
        <v>156</v>
      </c>
      <c r="E530" s="215" t="s">
        <v>783</v>
      </c>
      <c r="F530" s="216" t="s">
        <v>784</v>
      </c>
      <c r="G530" s="217" t="s">
        <v>322</v>
      </c>
      <c r="H530" s="218">
        <v>1</v>
      </c>
      <c r="I530" s="219"/>
      <c r="J530" s="220">
        <f>ROUND(I530*H530,2)</f>
        <v>0</v>
      </c>
      <c r="K530" s="216" t="s">
        <v>257</v>
      </c>
      <c r="L530" s="45"/>
      <c r="M530" s="221" t="s">
        <v>19</v>
      </c>
      <c r="N530" s="222" t="s">
        <v>43</v>
      </c>
      <c r="O530" s="85"/>
      <c r="P530" s="223">
        <f>O530*H530</f>
        <v>0</v>
      </c>
      <c r="Q530" s="223">
        <v>0</v>
      </c>
      <c r="R530" s="223">
        <f>Q530*H530</f>
        <v>0</v>
      </c>
      <c r="S530" s="223">
        <v>0</v>
      </c>
      <c r="T530" s="224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25" t="s">
        <v>161</v>
      </c>
      <c r="AT530" s="225" t="s">
        <v>156</v>
      </c>
      <c r="AU530" s="225" t="s">
        <v>81</v>
      </c>
      <c r="AY530" s="18" t="s">
        <v>153</v>
      </c>
      <c r="BE530" s="226">
        <f>IF(N530="základní",J530,0)</f>
        <v>0</v>
      </c>
      <c r="BF530" s="226">
        <f>IF(N530="snížená",J530,0)</f>
        <v>0</v>
      </c>
      <c r="BG530" s="226">
        <f>IF(N530="zákl. přenesená",J530,0)</f>
        <v>0</v>
      </c>
      <c r="BH530" s="226">
        <f>IF(N530="sníž. přenesená",J530,0)</f>
        <v>0</v>
      </c>
      <c r="BI530" s="226">
        <f>IF(N530="nulová",J530,0)</f>
        <v>0</v>
      </c>
      <c r="BJ530" s="18" t="s">
        <v>79</v>
      </c>
      <c r="BK530" s="226">
        <f>ROUND(I530*H530,2)</f>
        <v>0</v>
      </c>
      <c r="BL530" s="18" t="s">
        <v>161</v>
      </c>
      <c r="BM530" s="225" t="s">
        <v>934</v>
      </c>
    </row>
    <row r="531" s="2" customFormat="1">
      <c r="A531" s="39"/>
      <c r="B531" s="40"/>
      <c r="C531" s="41"/>
      <c r="D531" s="227" t="s">
        <v>163</v>
      </c>
      <c r="E531" s="41"/>
      <c r="F531" s="228" t="s">
        <v>784</v>
      </c>
      <c r="G531" s="41"/>
      <c r="H531" s="41"/>
      <c r="I531" s="229"/>
      <c r="J531" s="41"/>
      <c r="K531" s="41"/>
      <c r="L531" s="45"/>
      <c r="M531" s="230"/>
      <c r="N531" s="231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163</v>
      </c>
      <c r="AU531" s="18" t="s">
        <v>81</v>
      </c>
    </row>
    <row r="532" s="12" customFormat="1" ht="22.8" customHeight="1">
      <c r="A532" s="12"/>
      <c r="B532" s="198"/>
      <c r="C532" s="199"/>
      <c r="D532" s="200" t="s">
        <v>71</v>
      </c>
      <c r="E532" s="212" t="s">
        <v>786</v>
      </c>
      <c r="F532" s="212" t="s">
        <v>787</v>
      </c>
      <c r="G532" s="199"/>
      <c r="H532" s="199"/>
      <c r="I532" s="202"/>
      <c r="J532" s="213">
        <f>BK532</f>
        <v>0</v>
      </c>
      <c r="K532" s="199"/>
      <c r="L532" s="204"/>
      <c r="M532" s="205"/>
      <c r="N532" s="206"/>
      <c r="O532" s="206"/>
      <c r="P532" s="207">
        <f>SUM(P533:P534)</f>
        <v>0</v>
      </c>
      <c r="Q532" s="206"/>
      <c r="R532" s="207">
        <f>SUM(R533:R534)</f>
        <v>0</v>
      </c>
      <c r="S532" s="206"/>
      <c r="T532" s="208">
        <f>SUM(T533:T534)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09" t="s">
        <v>188</v>
      </c>
      <c r="AT532" s="210" t="s">
        <v>71</v>
      </c>
      <c r="AU532" s="210" t="s">
        <v>79</v>
      </c>
      <c r="AY532" s="209" t="s">
        <v>153</v>
      </c>
      <c r="BK532" s="211">
        <f>SUM(BK533:BK534)</f>
        <v>0</v>
      </c>
    </row>
    <row r="533" s="2" customFormat="1" ht="24.15" customHeight="1">
      <c r="A533" s="39"/>
      <c r="B533" s="40"/>
      <c r="C533" s="214" t="s">
        <v>788</v>
      </c>
      <c r="D533" s="214" t="s">
        <v>156</v>
      </c>
      <c r="E533" s="215" t="s">
        <v>789</v>
      </c>
      <c r="F533" s="216" t="s">
        <v>790</v>
      </c>
      <c r="G533" s="217" t="s">
        <v>322</v>
      </c>
      <c r="H533" s="218">
        <v>1</v>
      </c>
      <c r="I533" s="219"/>
      <c r="J533" s="220">
        <f>ROUND(I533*H533,2)</f>
        <v>0</v>
      </c>
      <c r="K533" s="216" t="s">
        <v>257</v>
      </c>
      <c r="L533" s="45"/>
      <c r="M533" s="221" t="s">
        <v>19</v>
      </c>
      <c r="N533" s="222" t="s">
        <v>43</v>
      </c>
      <c r="O533" s="85"/>
      <c r="P533" s="223">
        <f>O533*H533</f>
        <v>0</v>
      </c>
      <c r="Q533" s="223">
        <v>0</v>
      </c>
      <c r="R533" s="223">
        <f>Q533*H533</f>
        <v>0</v>
      </c>
      <c r="S533" s="223">
        <v>0</v>
      </c>
      <c r="T533" s="224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25" t="s">
        <v>161</v>
      </c>
      <c r="AT533" s="225" t="s">
        <v>156</v>
      </c>
      <c r="AU533" s="225" t="s">
        <v>81</v>
      </c>
      <c r="AY533" s="18" t="s">
        <v>153</v>
      </c>
      <c r="BE533" s="226">
        <f>IF(N533="základní",J533,0)</f>
        <v>0</v>
      </c>
      <c r="BF533" s="226">
        <f>IF(N533="snížená",J533,0)</f>
        <v>0</v>
      </c>
      <c r="BG533" s="226">
        <f>IF(N533="zákl. přenesená",J533,0)</f>
        <v>0</v>
      </c>
      <c r="BH533" s="226">
        <f>IF(N533="sníž. přenesená",J533,0)</f>
        <v>0</v>
      </c>
      <c r="BI533" s="226">
        <f>IF(N533="nulová",J533,0)</f>
        <v>0</v>
      </c>
      <c r="BJ533" s="18" t="s">
        <v>79</v>
      </c>
      <c r="BK533" s="226">
        <f>ROUND(I533*H533,2)</f>
        <v>0</v>
      </c>
      <c r="BL533" s="18" t="s">
        <v>161</v>
      </c>
      <c r="BM533" s="225" t="s">
        <v>935</v>
      </c>
    </row>
    <row r="534" s="2" customFormat="1">
      <c r="A534" s="39"/>
      <c r="B534" s="40"/>
      <c r="C534" s="41"/>
      <c r="D534" s="227" t="s">
        <v>163</v>
      </c>
      <c r="E534" s="41"/>
      <c r="F534" s="228" t="s">
        <v>790</v>
      </c>
      <c r="G534" s="41"/>
      <c r="H534" s="41"/>
      <c r="I534" s="229"/>
      <c r="J534" s="41"/>
      <c r="K534" s="41"/>
      <c r="L534" s="45"/>
      <c r="M534" s="230"/>
      <c r="N534" s="231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163</v>
      </c>
      <c r="AU534" s="18" t="s">
        <v>81</v>
      </c>
    </row>
    <row r="535" s="12" customFormat="1" ht="22.8" customHeight="1">
      <c r="A535" s="12"/>
      <c r="B535" s="198"/>
      <c r="C535" s="199"/>
      <c r="D535" s="200" t="s">
        <v>71</v>
      </c>
      <c r="E535" s="212" t="s">
        <v>792</v>
      </c>
      <c r="F535" s="212" t="s">
        <v>793</v>
      </c>
      <c r="G535" s="199"/>
      <c r="H535" s="199"/>
      <c r="I535" s="202"/>
      <c r="J535" s="213">
        <f>BK535</f>
        <v>0</v>
      </c>
      <c r="K535" s="199"/>
      <c r="L535" s="204"/>
      <c r="M535" s="205"/>
      <c r="N535" s="206"/>
      <c r="O535" s="206"/>
      <c r="P535" s="207">
        <f>SUM(P536:P538)</f>
        <v>0</v>
      </c>
      <c r="Q535" s="206"/>
      <c r="R535" s="207">
        <f>SUM(R536:R538)</f>
        <v>0</v>
      </c>
      <c r="S535" s="206"/>
      <c r="T535" s="208">
        <f>SUM(T536:T538)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09" t="s">
        <v>188</v>
      </c>
      <c r="AT535" s="210" t="s">
        <v>71</v>
      </c>
      <c r="AU535" s="210" t="s">
        <v>79</v>
      </c>
      <c r="AY535" s="209" t="s">
        <v>153</v>
      </c>
      <c r="BK535" s="211">
        <f>SUM(BK536:BK538)</f>
        <v>0</v>
      </c>
    </row>
    <row r="536" s="2" customFormat="1" ht="16.5" customHeight="1">
      <c r="A536" s="39"/>
      <c r="B536" s="40"/>
      <c r="C536" s="214" t="s">
        <v>794</v>
      </c>
      <c r="D536" s="214" t="s">
        <v>156</v>
      </c>
      <c r="E536" s="215" t="s">
        <v>795</v>
      </c>
      <c r="F536" s="216" t="s">
        <v>796</v>
      </c>
      <c r="G536" s="217" t="s">
        <v>797</v>
      </c>
      <c r="H536" s="267"/>
      <c r="I536" s="219"/>
      <c r="J536" s="220">
        <f>ROUND(I536*H536,2)</f>
        <v>0</v>
      </c>
      <c r="K536" s="216" t="s">
        <v>423</v>
      </c>
      <c r="L536" s="45"/>
      <c r="M536" s="221" t="s">
        <v>19</v>
      </c>
      <c r="N536" s="222" t="s">
        <v>43</v>
      </c>
      <c r="O536" s="85"/>
      <c r="P536" s="223">
        <f>O536*H536</f>
        <v>0</v>
      </c>
      <c r="Q536" s="223">
        <v>0</v>
      </c>
      <c r="R536" s="223">
        <f>Q536*H536</f>
        <v>0</v>
      </c>
      <c r="S536" s="223">
        <v>0</v>
      </c>
      <c r="T536" s="224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25" t="s">
        <v>798</v>
      </c>
      <c r="AT536" s="225" t="s">
        <v>156</v>
      </c>
      <c r="AU536" s="225" t="s">
        <v>81</v>
      </c>
      <c r="AY536" s="18" t="s">
        <v>153</v>
      </c>
      <c r="BE536" s="226">
        <f>IF(N536="základní",J536,0)</f>
        <v>0</v>
      </c>
      <c r="BF536" s="226">
        <f>IF(N536="snížená",J536,0)</f>
        <v>0</v>
      </c>
      <c r="BG536" s="226">
        <f>IF(N536="zákl. přenesená",J536,0)</f>
        <v>0</v>
      </c>
      <c r="BH536" s="226">
        <f>IF(N536="sníž. přenesená",J536,0)</f>
        <v>0</v>
      </c>
      <c r="BI536" s="226">
        <f>IF(N536="nulová",J536,0)</f>
        <v>0</v>
      </c>
      <c r="BJ536" s="18" t="s">
        <v>79</v>
      </c>
      <c r="BK536" s="226">
        <f>ROUND(I536*H536,2)</f>
        <v>0</v>
      </c>
      <c r="BL536" s="18" t="s">
        <v>798</v>
      </c>
      <c r="BM536" s="225" t="s">
        <v>936</v>
      </c>
    </row>
    <row r="537" s="2" customFormat="1">
      <c r="A537" s="39"/>
      <c r="B537" s="40"/>
      <c r="C537" s="41"/>
      <c r="D537" s="227" t="s">
        <v>163</v>
      </c>
      <c r="E537" s="41"/>
      <c r="F537" s="228" t="s">
        <v>796</v>
      </c>
      <c r="G537" s="41"/>
      <c r="H537" s="41"/>
      <c r="I537" s="229"/>
      <c r="J537" s="41"/>
      <c r="K537" s="41"/>
      <c r="L537" s="45"/>
      <c r="M537" s="230"/>
      <c r="N537" s="231"/>
      <c r="O537" s="85"/>
      <c r="P537" s="85"/>
      <c r="Q537" s="85"/>
      <c r="R537" s="85"/>
      <c r="S537" s="85"/>
      <c r="T537" s="86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163</v>
      </c>
      <c r="AU537" s="18" t="s">
        <v>81</v>
      </c>
    </row>
    <row r="538" s="2" customFormat="1">
      <c r="A538" s="39"/>
      <c r="B538" s="40"/>
      <c r="C538" s="41"/>
      <c r="D538" s="232" t="s">
        <v>165</v>
      </c>
      <c r="E538" s="41"/>
      <c r="F538" s="233" t="s">
        <v>800</v>
      </c>
      <c r="G538" s="41"/>
      <c r="H538" s="41"/>
      <c r="I538" s="229"/>
      <c r="J538" s="41"/>
      <c r="K538" s="41"/>
      <c r="L538" s="45"/>
      <c r="M538" s="230"/>
      <c r="N538" s="231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165</v>
      </c>
      <c r="AU538" s="18" t="s">
        <v>81</v>
      </c>
    </row>
    <row r="539" s="12" customFormat="1" ht="22.8" customHeight="1">
      <c r="A539" s="12"/>
      <c r="B539" s="198"/>
      <c r="C539" s="199"/>
      <c r="D539" s="200" t="s">
        <v>71</v>
      </c>
      <c r="E539" s="212" t="s">
        <v>801</v>
      </c>
      <c r="F539" s="212" t="s">
        <v>802</v>
      </c>
      <c r="G539" s="199"/>
      <c r="H539" s="199"/>
      <c r="I539" s="202"/>
      <c r="J539" s="213">
        <f>BK539</f>
        <v>0</v>
      </c>
      <c r="K539" s="199"/>
      <c r="L539" s="204"/>
      <c r="M539" s="205"/>
      <c r="N539" s="206"/>
      <c r="O539" s="206"/>
      <c r="P539" s="207">
        <f>SUM(P540:P549)</f>
        <v>0</v>
      </c>
      <c r="Q539" s="206"/>
      <c r="R539" s="207">
        <f>SUM(R540:R549)</f>
        <v>0</v>
      </c>
      <c r="S539" s="206"/>
      <c r="T539" s="208">
        <f>SUM(T540:T549)</f>
        <v>0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09" t="s">
        <v>188</v>
      </c>
      <c r="AT539" s="210" t="s">
        <v>71</v>
      </c>
      <c r="AU539" s="210" t="s">
        <v>79</v>
      </c>
      <c r="AY539" s="209" t="s">
        <v>153</v>
      </c>
      <c r="BK539" s="211">
        <f>SUM(BK540:BK549)</f>
        <v>0</v>
      </c>
    </row>
    <row r="540" s="2" customFormat="1" ht="16.5" customHeight="1">
      <c r="A540" s="39"/>
      <c r="B540" s="40"/>
      <c r="C540" s="214" t="s">
        <v>803</v>
      </c>
      <c r="D540" s="214" t="s">
        <v>156</v>
      </c>
      <c r="E540" s="215" t="s">
        <v>804</v>
      </c>
      <c r="F540" s="216" t="s">
        <v>802</v>
      </c>
      <c r="G540" s="217" t="s">
        <v>322</v>
      </c>
      <c r="H540" s="218">
        <v>1</v>
      </c>
      <c r="I540" s="219"/>
      <c r="J540" s="220">
        <f>ROUND(I540*H540,2)</f>
        <v>0</v>
      </c>
      <c r="K540" s="216" t="s">
        <v>257</v>
      </c>
      <c r="L540" s="45"/>
      <c r="M540" s="221" t="s">
        <v>19</v>
      </c>
      <c r="N540" s="222" t="s">
        <v>43</v>
      </c>
      <c r="O540" s="85"/>
      <c r="P540" s="223">
        <f>O540*H540</f>
        <v>0</v>
      </c>
      <c r="Q540" s="223">
        <v>0</v>
      </c>
      <c r="R540" s="223">
        <f>Q540*H540</f>
        <v>0</v>
      </c>
      <c r="S540" s="223">
        <v>0</v>
      </c>
      <c r="T540" s="224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25" t="s">
        <v>161</v>
      </c>
      <c r="AT540" s="225" t="s">
        <v>156</v>
      </c>
      <c r="AU540" s="225" t="s">
        <v>81</v>
      </c>
      <c r="AY540" s="18" t="s">
        <v>153</v>
      </c>
      <c r="BE540" s="226">
        <f>IF(N540="základní",J540,0)</f>
        <v>0</v>
      </c>
      <c r="BF540" s="226">
        <f>IF(N540="snížená",J540,0)</f>
        <v>0</v>
      </c>
      <c r="BG540" s="226">
        <f>IF(N540="zákl. přenesená",J540,0)</f>
        <v>0</v>
      </c>
      <c r="BH540" s="226">
        <f>IF(N540="sníž. přenesená",J540,0)</f>
        <v>0</v>
      </c>
      <c r="BI540" s="226">
        <f>IF(N540="nulová",J540,0)</f>
        <v>0</v>
      </c>
      <c r="BJ540" s="18" t="s">
        <v>79</v>
      </c>
      <c r="BK540" s="226">
        <f>ROUND(I540*H540,2)</f>
        <v>0</v>
      </c>
      <c r="BL540" s="18" t="s">
        <v>161</v>
      </c>
      <c r="BM540" s="225" t="s">
        <v>937</v>
      </c>
    </row>
    <row r="541" s="2" customFormat="1">
      <c r="A541" s="39"/>
      <c r="B541" s="40"/>
      <c r="C541" s="41"/>
      <c r="D541" s="227" t="s">
        <v>163</v>
      </c>
      <c r="E541" s="41"/>
      <c r="F541" s="228" t="s">
        <v>802</v>
      </c>
      <c r="G541" s="41"/>
      <c r="H541" s="41"/>
      <c r="I541" s="229"/>
      <c r="J541" s="41"/>
      <c r="K541" s="41"/>
      <c r="L541" s="45"/>
      <c r="M541" s="230"/>
      <c r="N541" s="231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163</v>
      </c>
      <c r="AU541" s="18" t="s">
        <v>81</v>
      </c>
    </row>
    <row r="542" s="2" customFormat="1" ht="16.5" customHeight="1">
      <c r="A542" s="39"/>
      <c r="B542" s="40"/>
      <c r="C542" s="214" t="s">
        <v>806</v>
      </c>
      <c r="D542" s="214" t="s">
        <v>156</v>
      </c>
      <c r="E542" s="215" t="s">
        <v>807</v>
      </c>
      <c r="F542" s="216" t="s">
        <v>808</v>
      </c>
      <c r="G542" s="217" t="s">
        <v>322</v>
      </c>
      <c r="H542" s="218">
        <v>1</v>
      </c>
      <c r="I542" s="219"/>
      <c r="J542" s="220">
        <f>ROUND(I542*H542,2)</f>
        <v>0</v>
      </c>
      <c r="K542" s="216" t="s">
        <v>257</v>
      </c>
      <c r="L542" s="45"/>
      <c r="M542" s="221" t="s">
        <v>19</v>
      </c>
      <c r="N542" s="222" t="s">
        <v>43</v>
      </c>
      <c r="O542" s="85"/>
      <c r="P542" s="223">
        <f>O542*H542</f>
        <v>0</v>
      </c>
      <c r="Q542" s="223">
        <v>0</v>
      </c>
      <c r="R542" s="223">
        <f>Q542*H542</f>
        <v>0</v>
      </c>
      <c r="S542" s="223">
        <v>0</v>
      </c>
      <c r="T542" s="224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25" t="s">
        <v>161</v>
      </c>
      <c r="AT542" s="225" t="s">
        <v>156</v>
      </c>
      <c r="AU542" s="225" t="s">
        <v>81</v>
      </c>
      <c r="AY542" s="18" t="s">
        <v>153</v>
      </c>
      <c r="BE542" s="226">
        <f>IF(N542="základní",J542,0)</f>
        <v>0</v>
      </c>
      <c r="BF542" s="226">
        <f>IF(N542="snížená",J542,0)</f>
        <v>0</v>
      </c>
      <c r="BG542" s="226">
        <f>IF(N542="zákl. přenesená",J542,0)</f>
        <v>0</v>
      </c>
      <c r="BH542" s="226">
        <f>IF(N542="sníž. přenesená",J542,0)</f>
        <v>0</v>
      </c>
      <c r="BI542" s="226">
        <f>IF(N542="nulová",J542,0)</f>
        <v>0</v>
      </c>
      <c r="BJ542" s="18" t="s">
        <v>79</v>
      </c>
      <c r="BK542" s="226">
        <f>ROUND(I542*H542,2)</f>
        <v>0</v>
      </c>
      <c r="BL542" s="18" t="s">
        <v>161</v>
      </c>
      <c r="BM542" s="225" t="s">
        <v>938</v>
      </c>
    </row>
    <row r="543" s="2" customFormat="1">
      <c r="A543" s="39"/>
      <c r="B543" s="40"/>
      <c r="C543" s="41"/>
      <c r="D543" s="227" t="s">
        <v>163</v>
      </c>
      <c r="E543" s="41"/>
      <c r="F543" s="228" t="s">
        <v>808</v>
      </c>
      <c r="G543" s="41"/>
      <c r="H543" s="41"/>
      <c r="I543" s="229"/>
      <c r="J543" s="41"/>
      <c r="K543" s="41"/>
      <c r="L543" s="45"/>
      <c r="M543" s="230"/>
      <c r="N543" s="231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163</v>
      </c>
      <c r="AU543" s="18" t="s">
        <v>81</v>
      </c>
    </row>
    <row r="544" s="13" customFormat="1">
      <c r="A544" s="13"/>
      <c r="B544" s="234"/>
      <c r="C544" s="235"/>
      <c r="D544" s="227" t="s">
        <v>167</v>
      </c>
      <c r="E544" s="236" t="s">
        <v>19</v>
      </c>
      <c r="F544" s="237" t="s">
        <v>810</v>
      </c>
      <c r="G544" s="235"/>
      <c r="H544" s="238">
        <v>1</v>
      </c>
      <c r="I544" s="239"/>
      <c r="J544" s="235"/>
      <c r="K544" s="235"/>
      <c r="L544" s="240"/>
      <c r="M544" s="241"/>
      <c r="N544" s="242"/>
      <c r="O544" s="242"/>
      <c r="P544" s="242"/>
      <c r="Q544" s="242"/>
      <c r="R544" s="242"/>
      <c r="S544" s="242"/>
      <c r="T544" s="24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4" t="s">
        <v>167</v>
      </c>
      <c r="AU544" s="244" t="s">
        <v>81</v>
      </c>
      <c r="AV544" s="13" t="s">
        <v>81</v>
      </c>
      <c r="AW544" s="13" t="s">
        <v>33</v>
      </c>
      <c r="AX544" s="13" t="s">
        <v>72</v>
      </c>
      <c r="AY544" s="244" t="s">
        <v>153</v>
      </c>
    </row>
    <row r="545" s="14" customFormat="1">
      <c r="A545" s="14"/>
      <c r="B545" s="245"/>
      <c r="C545" s="246"/>
      <c r="D545" s="227" t="s">
        <v>167</v>
      </c>
      <c r="E545" s="247" t="s">
        <v>19</v>
      </c>
      <c r="F545" s="248" t="s">
        <v>171</v>
      </c>
      <c r="G545" s="246"/>
      <c r="H545" s="249">
        <v>1</v>
      </c>
      <c r="I545" s="250"/>
      <c r="J545" s="246"/>
      <c r="K545" s="246"/>
      <c r="L545" s="251"/>
      <c r="M545" s="252"/>
      <c r="N545" s="253"/>
      <c r="O545" s="253"/>
      <c r="P545" s="253"/>
      <c r="Q545" s="253"/>
      <c r="R545" s="253"/>
      <c r="S545" s="253"/>
      <c r="T545" s="25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5" t="s">
        <v>167</v>
      </c>
      <c r="AU545" s="255" t="s">
        <v>81</v>
      </c>
      <c r="AV545" s="14" t="s">
        <v>161</v>
      </c>
      <c r="AW545" s="14" t="s">
        <v>33</v>
      </c>
      <c r="AX545" s="14" t="s">
        <v>79</v>
      </c>
      <c r="AY545" s="255" t="s">
        <v>153</v>
      </c>
    </row>
    <row r="546" s="2" customFormat="1" ht="16.5" customHeight="1">
      <c r="A546" s="39"/>
      <c r="B546" s="40"/>
      <c r="C546" s="214" t="s">
        <v>811</v>
      </c>
      <c r="D546" s="214" t="s">
        <v>156</v>
      </c>
      <c r="E546" s="215" t="s">
        <v>812</v>
      </c>
      <c r="F546" s="216" t="s">
        <v>813</v>
      </c>
      <c r="G546" s="217" t="s">
        <v>322</v>
      </c>
      <c r="H546" s="218">
        <v>1</v>
      </c>
      <c r="I546" s="219"/>
      <c r="J546" s="220">
        <f>ROUND(I546*H546,2)</f>
        <v>0</v>
      </c>
      <c r="K546" s="216" t="s">
        <v>257</v>
      </c>
      <c r="L546" s="45"/>
      <c r="M546" s="221" t="s">
        <v>19</v>
      </c>
      <c r="N546" s="222" t="s">
        <v>43</v>
      </c>
      <c r="O546" s="85"/>
      <c r="P546" s="223">
        <f>O546*H546</f>
        <v>0</v>
      </c>
      <c r="Q546" s="223">
        <v>0</v>
      </c>
      <c r="R546" s="223">
        <f>Q546*H546</f>
        <v>0</v>
      </c>
      <c r="S546" s="223">
        <v>0</v>
      </c>
      <c r="T546" s="224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25" t="s">
        <v>161</v>
      </c>
      <c r="AT546" s="225" t="s">
        <v>156</v>
      </c>
      <c r="AU546" s="225" t="s">
        <v>81</v>
      </c>
      <c r="AY546" s="18" t="s">
        <v>153</v>
      </c>
      <c r="BE546" s="226">
        <f>IF(N546="základní",J546,0)</f>
        <v>0</v>
      </c>
      <c r="BF546" s="226">
        <f>IF(N546="snížená",J546,0)</f>
        <v>0</v>
      </c>
      <c r="BG546" s="226">
        <f>IF(N546="zákl. přenesená",J546,0)</f>
        <v>0</v>
      </c>
      <c r="BH546" s="226">
        <f>IF(N546="sníž. přenesená",J546,0)</f>
        <v>0</v>
      </c>
      <c r="BI546" s="226">
        <f>IF(N546="nulová",J546,0)</f>
        <v>0</v>
      </c>
      <c r="BJ546" s="18" t="s">
        <v>79</v>
      </c>
      <c r="BK546" s="226">
        <f>ROUND(I546*H546,2)</f>
        <v>0</v>
      </c>
      <c r="BL546" s="18" t="s">
        <v>161</v>
      </c>
      <c r="BM546" s="225" t="s">
        <v>939</v>
      </c>
    </row>
    <row r="547" s="2" customFormat="1">
      <c r="A547" s="39"/>
      <c r="B547" s="40"/>
      <c r="C547" s="41"/>
      <c r="D547" s="227" t="s">
        <v>163</v>
      </c>
      <c r="E547" s="41"/>
      <c r="F547" s="228" t="s">
        <v>813</v>
      </c>
      <c r="G547" s="41"/>
      <c r="H547" s="41"/>
      <c r="I547" s="229"/>
      <c r="J547" s="41"/>
      <c r="K547" s="41"/>
      <c r="L547" s="45"/>
      <c r="M547" s="230"/>
      <c r="N547" s="231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163</v>
      </c>
      <c r="AU547" s="18" t="s">
        <v>81</v>
      </c>
    </row>
    <row r="548" s="2" customFormat="1" ht="16.5" customHeight="1">
      <c r="A548" s="39"/>
      <c r="B548" s="40"/>
      <c r="C548" s="214" t="s">
        <v>815</v>
      </c>
      <c r="D548" s="214" t="s">
        <v>156</v>
      </c>
      <c r="E548" s="215" t="s">
        <v>816</v>
      </c>
      <c r="F548" s="216" t="s">
        <v>817</v>
      </c>
      <c r="G548" s="217" t="s">
        <v>322</v>
      </c>
      <c r="H548" s="218">
        <v>1</v>
      </c>
      <c r="I548" s="219"/>
      <c r="J548" s="220">
        <f>ROUND(I548*H548,2)</f>
        <v>0</v>
      </c>
      <c r="K548" s="216" t="s">
        <v>257</v>
      </c>
      <c r="L548" s="45"/>
      <c r="M548" s="221" t="s">
        <v>19</v>
      </c>
      <c r="N548" s="222" t="s">
        <v>43</v>
      </c>
      <c r="O548" s="85"/>
      <c r="P548" s="223">
        <f>O548*H548</f>
        <v>0</v>
      </c>
      <c r="Q548" s="223">
        <v>0</v>
      </c>
      <c r="R548" s="223">
        <f>Q548*H548</f>
        <v>0</v>
      </c>
      <c r="S548" s="223">
        <v>0</v>
      </c>
      <c r="T548" s="224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25" t="s">
        <v>161</v>
      </c>
      <c r="AT548" s="225" t="s">
        <v>156</v>
      </c>
      <c r="AU548" s="225" t="s">
        <v>81</v>
      </c>
      <c r="AY548" s="18" t="s">
        <v>153</v>
      </c>
      <c r="BE548" s="226">
        <f>IF(N548="základní",J548,0)</f>
        <v>0</v>
      </c>
      <c r="BF548" s="226">
        <f>IF(N548="snížená",J548,0)</f>
        <v>0</v>
      </c>
      <c r="BG548" s="226">
        <f>IF(N548="zákl. přenesená",J548,0)</f>
        <v>0</v>
      </c>
      <c r="BH548" s="226">
        <f>IF(N548="sníž. přenesená",J548,0)</f>
        <v>0</v>
      </c>
      <c r="BI548" s="226">
        <f>IF(N548="nulová",J548,0)</f>
        <v>0</v>
      </c>
      <c r="BJ548" s="18" t="s">
        <v>79</v>
      </c>
      <c r="BK548" s="226">
        <f>ROUND(I548*H548,2)</f>
        <v>0</v>
      </c>
      <c r="BL548" s="18" t="s">
        <v>161</v>
      </c>
      <c r="BM548" s="225" t="s">
        <v>940</v>
      </c>
    </row>
    <row r="549" s="2" customFormat="1">
      <c r="A549" s="39"/>
      <c r="B549" s="40"/>
      <c r="C549" s="41"/>
      <c r="D549" s="227" t="s">
        <v>163</v>
      </c>
      <c r="E549" s="41"/>
      <c r="F549" s="228" t="s">
        <v>817</v>
      </c>
      <c r="G549" s="41"/>
      <c r="H549" s="41"/>
      <c r="I549" s="229"/>
      <c r="J549" s="41"/>
      <c r="K549" s="41"/>
      <c r="L549" s="45"/>
      <c r="M549" s="268"/>
      <c r="N549" s="269"/>
      <c r="O549" s="270"/>
      <c r="P549" s="270"/>
      <c r="Q549" s="270"/>
      <c r="R549" s="270"/>
      <c r="S549" s="270"/>
      <c r="T549" s="271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163</v>
      </c>
      <c r="AU549" s="18" t="s">
        <v>81</v>
      </c>
    </row>
    <row r="550" s="2" customFormat="1" ht="6.96" customHeight="1">
      <c r="A550" s="39"/>
      <c r="B550" s="60"/>
      <c r="C550" s="61"/>
      <c r="D550" s="61"/>
      <c r="E550" s="61"/>
      <c r="F550" s="61"/>
      <c r="G550" s="61"/>
      <c r="H550" s="61"/>
      <c r="I550" s="61"/>
      <c r="J550" s="61"/>
      <c r="K550" s="61"/>
      <c r="L550" s="45"/>
      <c r="M550" s="39"/>
      <c r="O550" s="39"/>
      <c r="P550" s="39"/>
      <c r="Q550" s="39"/>
      <c r="R550" s="39"/>
      <c r="S550" s="39"/>
      <c r="T550" s="39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</row>
  </sheetData>
  <sheetProtection sheet="1" autoFilter="0" formatColumns="0" formatRows="0" objects="1" scenarios="1" spinCount="100000" saltValue="KTdG0xqb5c8byaxARb6o44JbsL9DicPNJ4o3DQjKOX6t3KB2sU6Jc6Y37nD2PcTPPO1666Q0P5tkKFlcByCrFw==" hashValue="QaeZKE0mjpqWgc4jcEgCXtoYG366UFmtqexNXYc541wCMFcrensZ+LeewKptwsfea5LpAt7rywYXDB8A0OjrEA==" algorithmName="SHA-512" password="CC35"/>
  <autoFilter ref="C107:K54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6:H96"/>
    <mergeCell ref="E98:H98"/>
    <mergeCell ref="E100:H100"/>
    <mergeCell ref="L2:V2"/>
  </mergeCells>
  <hyperlinks>
    <hyperlink ref="F113" r:id="rId1" display="https://podminky.urs.cz/item/CS_URS_2025_02/619991011"/>
    <hyperlink ref="F120" r:id="rId2" display="https://podminky.urs.cz/item/CS_URS_2025_02/611325412"/>
    <hyperlink ref="F125" r:id="rId3" display="https://podminky.urs.cz/item/CS_URS_2025_02/611131121"/>
    <hyperlink ref="F130" r:id="rId4" display="https://podminky.urs.cz/item/CS_URS_2025_02/611142001"/>
    <hyperlink ref="F135" r:id="rId5" display="https://podminky.urs.cz/item/CS_URS_2025_02/611311131"/>
    <hyperlink ref="F140" r:id="rId6" display="https://podminky.urs.cz/item/CS_URS_2025_02/612131101"/>
    <hyperlink ref="F147" r:id="rId7" display="https://podminky.urs.cz/item/CS_URS_2025_02/612321121"/>
    <hyperlink ref="F154" r:id="rId8" display="https://podminky.urs.cz/item/CS_URS_2025_02/612321191"/>
    <hyperlink ref="F161" r:id="rId9" display="https://podminky.urs.cz/item/CS_URS_2025_02/612131121"/>
    <hyperlink ref="F168" r:id="rId10" display="https://podminky.urs.cz/item/CS_URS_2025_02/612311131"/>
    <hyperlink ref="F175" r:id="rId11" display="https://podminky.urs.cz/item/CS_URS_2025_02/612315111"/>
    <hyperlink ref="F178" r:id="rId12" display="https://podminky.urs.cz/item/CS_URS_2025_02/612135101"/>
    <hyperlink ref="F181" r:id="rId13" display="https://podminky.urs.cz/item/CS_URS_2025_02/612315112"/>
    <hyperlink ref="F184" r:id="rId14" display="https://podminky.urs.cz/item/CS_URS_2025_02/619995001"/>
    <hyperlink ref="F197" r:id="rId15" display="https://podminky.urs.cz/item/CS_URS_2025_02/949101111"/>
    <hyperlink ref="F202" r:id="rId16" display="https://podminky.urs.cz/item/CS_URS_2025_02/952901111"/>
    <hyperlink ref="F207" r:id="rId17" display="https://podminky.urs.cz/item/CS_URS_2025_02/965046111"/>
    <hyperlink ref="F212" r:id="rId18" display="https://podminky.urs.cz/item/CS_URS_2025_02/978013191"/>
    <hyperlink ref="F219" r:id="rId19" display="https://podminky.urs.cz/item/CS_URS_2025_02/978035117"/>
    <hyperlink ref="F225" r:id="rId20" display="https://podminky.urs.cz/item/CS_URS_2025_02/997013212"/>
    <hyperlink ref="F228" r:id="rId21" display="https://podminky.urs.cz/item/CS_URS_2025_02/997013501"/>
    <hyperlink ref="F231" r:id="rId22" display="https://podminky.urs.cz/item/CS_URS_2025_02/997013509"/>
    <hyperlink ref="F236" r:id="rId23" display="https://podminky.urs.cz/item/CS_URS_2025_02/997013609"/>
    <hyperlink ref="F242" r:id="rId24" display="https://podminky.urs.cz/item/CS_URS_2025_02/998011002"/>
    <hyperlink ref="F247" r:id="rId25" display="https://podminky.urs.cz/item/CS_URS_2025_02/721194104"/>
    <hyperlink ref="F250" r:id="rId26" display="https://podminky.urs.cz/item/CS_URS_2025_02/721290111"/>
    <hyperlink ref="F253" r:id="rId27" display="https://podminky.urs.cz/item/CS_URS_2025_02/998721102"/>
    <hyperlink ref="F257" r:id="rId28" display="https://podminky.urs.cz/item/CS_URS_2025_02/722190901"/>
    <hyperlink ref="F260" r:id="rId29" display="https://podminky.urs.cz/item/CS_URS_2025_02/722171933"/>
    <hyperlink ref="F263" r:id="rId30" display="https://podminky.urs.cz/item/CS_URS_2025_02/722174912"/>
    <hyperlink ref="F269" r:id="rId31" display="https://podminky.urs.cz/item/CS_URS_2025_02/722190401"/>
    <hyperlink ref="F272" r:id="rId32" display="https://podminky.urs.cz/item/CS_URS_2025_02/722220111"/>
    <hyperlink ref="F275" r:id="rId33" display="https://podminky.urs.cz/item/CS_URS_2025_02/722290246"/>
    <hyperlink ref="F278" r:id="rId34" display="https://podminky.urs.cz/item/CS_URS_2025_02/998722102"/>
    <hyperlink ref="F282" r:id="rId35" display="https://podminky.urs.cz/item/CS_URS_2025_02/725210821"/>
    <hyperlink ref="F285" r:id="rId36" display="https://podminky.urs.cz/item/CS_URS_2025_02/725820801"/>
    <hyperlink ref="F288" r:id="rId37" display="https://podminky.urs.cz/item/CS_URS_2025_02/725822613"/>
    <hyperlink ref="F292" r:id="rId38" display="https://podminky.urs.cz/item/CS_URS_2025_02/725211604"/>
    <hyperlink ref="F295" r:id="rId39" display="https://podminky.urs.cz/item/CS_URS_2025_02/725861102"/>
    <hyperlink ref="F298" r:id="rId40" display="https://podminky.urs.cz/item/CS_URS_2025_02/725531101"/>
    <hyperlink ref="F301" r:id="rId41" display="https://podminky.urs.cz/item/CS_URS_2023_02/725291511"/>
    <hyperlink ref="F304" r:id="rId42" display="https://podminky.urs.cz/item/CS_URS_2023_02/725291631"/>
    <hyperlink ref="F307" r:id="rId43" display="https://podminky.urs.cz/item/CS_URS_2025_02/998725102"/>
    <hyperlink ref="F311" r:id="rId44" display="https://podminky.urs.cz/item/CS_URS_2025_02/734430821"/>
    <hyperlink ref="F314" r:id="rId45" display="https://podminky.urs.cz/item/CS_URS_2025_02/734222811"/>
    <hyperlink ref="F317" r:id="rId46" display="https://podminky.urs.cz/item/CS_URS_2025_02/998734102"/>
    <hyperlink ref="F321" r:id="rId47" display="https://podminky.urs.cz/item/CS_URS_2025_02/735111810"/>
    <hyperlink ref="F326" r:id="rId48" display="https://podminky.urs.cz/item/CS_URS_2025_02/735494811"/>
    <hyperlink ref="F331" r:id="rId49" display="https://podminky.urs.cz/item/CS_URS_2025_02/735117110"/>
    <hyperlink ref="F336" r:id="rId50" display="https://podminky.urs.cz/item/CS_URS_2025_02/735118110"/>
    <hyperlink ref="F341" r:id="rId51" display="https://podminky.urs.cz/item/CS_URS_2025_02/735119140"/>
    <hyperlink ref="F352" r:id="rId52" display="https://podminky.urs.cz/item/CS_URS_2025_02/998735102"/>
    <hyperlink ref="F356" r:id="rId53" display="https://podminky.urs.cz/item/CS_URS_2025_02/763131731"/>
    <hyperlink ref="F359" r:id="rId54" display="https://podminky.urs.cz/item/CS_URS_2025_02/763135101"/>
    <hyperlink ref="F367" r:id="rId55" display="https://podminky.urs.cz/item/CS_URS_2025_02/763431201"/>
    <hyperlink ref="F372" r:id="rId56" display="https://podminky.urs.cz/item/CS_URS_2025_02/998763302"/>
    <hyperlink ref="F376" r:id="rId57" display="https://podminky.urs.cz/item/CS_URS_2025_02/766691914"/>
    <hyperlink ref="F379" r:id="rId58" display="https://podminky.urs.cz/item/CS_URS_2025_02/766695213"/>
    <hyperlink ref="F385" r:id="rId59" display="https://podminky.urs.cz/item/CS_URS_2025_02/998766102"/>
    <hyperlink ref="F389" r:id="rId60" display="https://podminky.urs.cz/item/CS_URS_2025_02/776201812"/>
    <hyperlink ref="F394" r:id="rId61" display="https://podminky.urs.cz/item/CS_URS_2025_02/776410811"/>
    <hyperlink ref="F399" r:id="rId62" display="https://podminky.urs.cz/item/CS_URS_2025_02/776111311"/>
    <hyperlink ref="F404" r:id="rId63" display="https://podminky.urs.cz/item/CS_URS_2025_02/776121321"/>
    <hyperlink ref="F409" r:id="rId64" display="https://podminky.urs.cz/item/CS_URS_2025_02/776141122"/>
    <hyperlink ref="F414" r:id="rId65" display="https://podminky.urs.cz/item/CS_URS_2025_02/776221111"/>
    <hyperlink ref="F424" r:id="rId66" display="https://podminky.urs.cz/item/CS_URS_2025_02/776223112"/>
    <hyperlink ref="F429" r:id="rId67" display="https://podminky.urs.cz/item/CS_URS_2025_02/776411111"/>
    <hyperlink ref="F439" r:id="rId68" display="https://podminky.urs.cz/item/CS_URS_2025_02/776991121"/>
    <hyperlink ref="F444" r:id="rId69" display="https://podminky.urs.cz/item/CS_URS_2025_02/998776102"/>
    <hyperlink ref="F448" r:id="rId70" display="https://podminky.urs.cz/item/CS_URS_2025_02/781111011"/>
    <hyperlink ref="F453" r:id="rId71" display="https://podminky.urs.cz/item/CS_URS_2025_02/781121011"/>
    <hyperlink ref="F458" r:id="rId72" display="https://podminky.urs.cz/item/CS_URS_2025_02/781151031"/>
    <hyperlink ref="F463" r:id="rId73" display="https://podminky.urs.cz/item/CS_URS_2023_02/781161021"/>
    <hyperlink ref="F479" r:id="rId74" display="https://podminky.urs.cz/item/CS_URS_2025_02/998781102"/>
    <hyperlink ref="F483" r:id="rId75" display="https://podminky.urs.cz/item/CS_URS_2025_02/784111001"/>
    <hyperlink ref="F491" r:id="rId76" display="https://podminky.urs.cz/item/CS_URS_2025_02/784181101"/>
    <hyperlink ref="F499" r:id="rId77" display="https://podminky.urs.cz/item/CS_URS_2025_02/784211101"/>
    <hyperlink ref="F508" r:id="rId78" display="https://podminky.urs.cz/item/CS_URS_2025_02/786614003"/>
    <hyperlink ref="F517" r:id="rId79" display="https://podminky.urs.cz/item/CS_URS_2025_02/998786102"/>
    <hyperlink ref="F521" r:id="rId80" display="https://podminky.urs.cz/item/CS_URS_2025_02/HZS2212"/>
    <hyperlink ref="F524" r:id="rId81" display="https://podminky.urs.cz/item/CS_URS_2025_02/HZS2222"/>
    <hyperlink ref="F527" r:id="rId82" display="https://podminky.urs.cz/item/CS_URS_2025_02/HZS2491"/>
    <hyperlink ref="F538" r:id="rId83" display="https://podminky.urs.cz/item/CS_URS_2023_02/04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106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IROP výzva 37 (ZŠ Hornická)</v>
      </c>
      <c r="F7" s="144"/>
      <c r="G7" s="144"/>
      <c r="H7" s="144"/>
      <c r="L7" s="21"/>
    </row>
    <row r="8" s="1" customFormat="1" ht="12" customHeight="1">
      <c r="B8" s="21"/>
      <c r="D8" s="144" t="s">
        <v>107</v>
      </c>
      <c r="L8" s="21"/>
    </row>
    <row r="9" s="2" customFormat="1" ht="16.5" customHeight="1">
      <c r="A9" s="39"/>
      <c r="B9" s="45"/>
      <c r="C9" s="39"/>
      <c r="D9" s="39"/>
      <c r="E9" s="145" t="s">
        <v>941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109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110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29. 1. 2026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37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ROUND(J100,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ROUND((SUM(BE100:BE235)),  2)</f>
        <v>0</v>
      </c>
      <c r="G35" s="39"/>
      <c r="H35" s="39"/>
      <c r="I35" s="159">
        <v>0.20999999999999999</v>
      </c>
      <c r="J35" s="158">
        <f>ROUND(((SUM(BE100:BE235))*I35),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ROUND((SUM(BF100:BF235)),  2)</f>
        <v>0</v>
      </c>
      <c r="G36" s="39"/>
      <c r="H36" s="39"/>
      <c r="I36" s="159">
        <v>0.12</v>
      </c>
      <c r="J36" s="158">
        <f>ROUND(((SUM(BF100:BF235))*I36),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ROUND((SUM(BG100:BG235)),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ROUND((SUM(BH100:BH235)),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ROUND((SUM(BI100:BI235)),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IROP výzva 37 (ZŠ Hornická)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941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109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SO-01 - Učebna CIZÍ JAZYK s využitím IT č.m.90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ZŠ Hornická, Chomutov</v>
      </c>
      <c r="G56" s="41"/>
      <c r="H56" s="41"/>
      <c r="I56" s="33" t="s">
        <v>23</v>
      </c>
      <c r="J56" s="73" t="str">
        <f>IF(J14="","",J14)</f>
        <v>29. 1. 2026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Statutární město Chomutov</v>
      </c>
      <c r="G58" s="41"/>
      <c r="H58" s="41"/>
      <c r="I58" s="33" t="s">
        <v>31</v>
      </c>
      <c r="J58" s="37" t="str">
        <f>E23</f>
        <v>CZECHOTEC Engineering spol.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Miroslav Dostál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112</v>
      </c>
      <c r="D61" s="173"/>
      <c r="E61" s="173"/>
      <c r="F61" s="173"/>
      <c r="G61" s="173"/>
      <c r="H61" s="173"/>
      <c r="I61" s="173"/>
      <c r="J61" s="174" t="s">
        <v>113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J100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s="9" customFormat="1" ht="24.96" customHeight="1">
      <c r="A64" s="9"/>
      <c r="B64" s="176"/>
      <c r="C64" s="177"/>
      <c r="D64" s="178" t="s">
        <v>942</v>
      </c>
      <c r="E64" s="179"/>
      <c r="F64" s="179"/>
      <c r="G64" s="179"/>
      <c r="H64" s="179"/>
      <c r="I64" s="179"/>
      <c r="J64" s="180">
        <f>J101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943</v>
      </c>
      <c r="E65" s="184"/>
      <c r="F65" s="184"/>
      <c r="G65" s="184"/>
      <c r="H65" s="184"/>
      <c r="I65" s="184"/>
      <c r="J65" s="185">
        <f>J102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944</v>
      </c>
      <c r="E66" s="184"/>
      <c r="F66" s="184"/>
      <c r="G66" s="184"/>
      <c r="H66" s="184"/>
      <c r="I66" s="184"/>
      <c r="J66" s="185">
        <f>J129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945</v>
      </c>
      <c r="E67" s="184"/>
      <c r="F67" s="184"/>
      <c r="G67" s="184"/>
      <c r="H67" s="184"/>
      <c r="I67" s="184"/>
      <c r="J67" s="185">
        <f>J136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946</v>
      </c>
      <c r="E68" s="184"/>
      <c r="F68" s="184"/>
      <c r="G68" s="184"/>
      <c r="H68" s="184"/>
      <c r="I68" s="184"/>
      <c r="J68" s="185">
        <f>J141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947</v>
      </c>
      <c r="E69" s="184"/>
      <c r="F69" s="184"/>
      <c r="G69" s="184"/>
      <c r="H69" s="184"/>
      <c r="I69" s="184"/>
      <c r="J69" s="185">
        <f>J154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948</v>
      </c>
      <c r="E70" s="184"/>
      <c r="F70" s="184"/>
      <c r="G70" s="184"/>
      <c r="H70" s="184"/>
      <c r="I70" s="184"/>
      <c r="J70" s="185">
        <f>J157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949</v>
      </c>
      <c r="E71" s="184"/>
      <c r="F71" s="184"/>
      <c r="G71" s="184"/>
      <c r="H71" s="184"/>
      <c r="I71" s="184"/>
      <c r="J71" s="185">
        <f>J168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950</v>
      </c>
      <c r="E72" s="184"/>
      <c r="F72" s="184"/>
      <c r="G72" s="184"/>
      <c r="H72" s="184"/>
      <c r="I72" s="184"/>
      <c r="J72" s="185">
        <f>J173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951</v>
      </c>
      <c r="E73" s="184"/>
      <c r="F73" s="184"/>
      <c r="G73" s="184"/>
      <c r="H73" s="184"/>
      <c r="I73" s="184"/>
      <c r="J73" s="185">
        <f>J176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952</v>
      </c>
      <c r="E74" s="184"/>
      <c r="F74" s="184"/>
      <c r="G74" s="184"/>
      <c r="H74" s="184"/>
      <c r="I74" s="184"/>
      <c r="J74" s="185">
        <f>J195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6"/>
      <c r="D75" s="183" t="s">
        <v>953</v>
      </c>
      <c r="E75" s="184"/>
      <c r="F75" s="184"/>
      <c r="G75" s="184"/>
      <c r="H75" s="184"/>
      <c r="I75" s="184"/>
      <c r="J75" s="185">
        <f>J204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6"/>
      <c r="D76" s="183" t="s">
        <v>954</v>
      </c>
      <c r="E76" s="184"/>
      <c r="F76" s="184"/>
      <c r="G76" s="184"/>
      <c r="H76" s="184"/>
      <c r="I76" s="184"/>
      <c r="J76" s="185">
        <f>J211</f>
        <v>0</v>
      </c>
      <c r="K76" s="126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6"/>
      <c r="D77" s="183" t="s">
        <v>955</v>
      </c>
      <c r="E77" s="184"/>
      <c r="F77" s="184"/>
      <c r="G77" s="184"/>
      <c r="H77" s="184"/>
      <c r="I77" s="184"/>
      <c r="J77" s="185">
        <f>J214</f>
        <v>0</v>
      </c>
      <c r="K77" s="126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6"/>
      <c r="D78" s="183" t="s">
        <v>956</v>
      </c>
      <c r="E78" s="184"/>
      <c r="F78" s="184"/>
      <c r="G78" s="184"/>
      <c r="H78" s="184"/>
      <c r="I78" s="184"/>
      <c r="J78" s="185">
        <f>J225</f>
        <v>0</v>
      </c>
      <c r="K78" s="126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60"/>
      <c r="C80" s="61"/>
      <c r="D80" s="61"/>
      <c r="E80" s="61"/>
      <c r="F80" s="61"/>
      <c r="G80" s="61"/>
      <c r="H80" s="61"/>
      <c r="I80" s="61"/>
      <c r="J80" s="61"/>
      <c r="K80" s="6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4" s="2" customFormat="1" ht="6.96" customHeight="1">
      <c r="A84" s="39"/>
      <c r="B84" s="62"/>
      <c r="C84" s="63"/>
      <c r="D84" s="63"/>
      <c r="E84" s="63"/>
      <c r="F84" s="63"/>
      <c r="G84" s="63"/>
      <c r="H84" s="63"/>
      <c r="I84" s="63"/>
      <c r="J84" s="63"/>
      <c r="K84" s="63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4.96" customHeight="1">
      <c r="A85" s="39"/>
      <c r="B85" s="40"/>
      <c r="C85" s="24" t="s">
        <v>138</v>
      </c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16</v>
      </c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171" t="str">
        <f>E7</f>
        <v>IROP výzva 37 (ZŠ Hornická)</v>
      </c>
      <c r="F88" s="33"/>
      <c r="G88" s="33"/>
      <c r="H88" s="33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" customFormat="1" ht="12" customHeight="1">
      <c r="B89" s="22"/>
      <c r="C89" s="33" t="s">
        <v>107</v>
      </c>
      <c r="D89" s="23"/>
      <c r="E89" s="23"/>
      <c r="F89" s="23"/>
      <c r="G89" s="23"/>
      <c r="H89" s="23"/>
      <c r="I89" s="23"/>
      <c r="J89" s="23"/>
      <c r="K89" s="23"/>
      <c r="L89" s="21"/>
    </row>
    <row r="90" s="2" customFormat="1" ht="16.5" customHeight="1">
      <c r="A90" s="39"/>
      <c r="B90" s="40"/>
      <c r="C90" s="41"/>
      <c r="D90" s="41"/>
      <c r="E90" s="171" t="s">
        <v>941</v>
      </c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109</v>
      </c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6.5" customHeight="1">
      <c r="A92" s="39"/>
      <c r="B92" s="40"/>
      <c r="C92" s="41"/>
      <c r="D92" s="41"/>
      <c r="E92" s="70" t="str">
        <f>E11</f>
        <v>SO-01 - Učebna CIZÍ JAZYK s využitím IT č.m.90</v>
      </c>
      <c r="F92" s="41"/>
      <c r="G92" s="41"/>
      <c r="H92" s="41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2" customHeight="1">
      <c r="A94" s="39"/>
      <c r="B94" s="40"/>
      <c r="C94" s="33" t="s">
        <v>21</v>
      </c>
      <c r="D94" s="41"/>
      <c r="E94" s="41"/>
      <c r="F94" s="28" t="str">
        <f>F14</f>
        <v xml:space="preserve"> ZŠ Hornická, Chomutov</v>
      </c>
      <c r="G94" s="41"/>
      <c r="H94" s="41"/>
      <c r="I94" s="33" t="s">
        <v>23</v>
      </c>
      <c r="J94" s="73" t="str">
        <f>IF(J14="","",J14)</f>
        <v>29. 1. 2026</v>
      </c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40.05" customHeight="1">
      <c r="A96" s="39"/>
      <c r="B96" s="40"/>
      <c r="C96" s="33" t="s">
        <v>25</v>
      </c>
      <c r="D96" s="41"/>
      <c r="E96" s="41"/>
      <c r="F96" s="28" t="str">
        <f>E17</f>
        <v>Statutární město Chomutov</v>
      </c>
      <c r="G96" s="41"/>
      <c r="H96" s="41"/>
      <c r="I96" s="33" t="s">
        <v>31</v>
      </c>
      <c r="J96" s="37" t="str">
        <f>E23</f>
        <v>CZECHOTEC Engineering spol. s.r.o.</v>
      </c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5.15" customHeight="1">
      <c r="A97" s="39"/>
      <c r="B97" s="40"/>
      <c r="C97" s="33" t="s">
        <v>29</v>
      </c>
      <c r="D97" s="41"/>
      <c r="E97" s="41"/>
      <c r="F97" s="28" t="str">
        <f>IF(E20="","",E20)</f>
        <v>Vyplň údaj</v>
      </c>
      <c r="G97" s="41"/>
      <c r="H97" s="41"/>
      <c r="I97" s="33" t="s">
        <v>34</v>
      </c>
      <c r="J97" s="37" t="str">
        <f>E26</f>
        <v>Miroslav Dostál</v>
      </c>
      <c r="K97" s="41"/>
      <c r="L97" s="146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0.32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146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11" customFormat="1" ht="29.28" customHeight="1">
      <c r="A99" s="187"/>
      <c r="B99" s="188"/>
      <c r="C99" s="189" t="s">
        <v>139</v>
      </c>
      <c r="D99" s="190" t="s">
        <v>57</v>
      </c>
      <c r="E99" s="190" t="s">
        <v>53</v>
      </c>
      <c r="F99" s="190" t="s">
        <v>54</v>
      </c>
      <c r="G99" s="190" t="s">
        <v>140</v>
      </c>
      <c r="H99" s="190" t="s">
        <v>141</v>
      </c>
      <c r="I99" s="190" t="s">
        <v>142</v>
      </c>
      <c r="J99" s="190" t="s">
        <v>113</v>
      </c>
      <c r="K99" s="191" t="s">
        <v>143</v>
      </c>
      <c r="L99" s="192"/>
      <c r="M99" s="93" t="s">
        <v>19</v>
      </c>
      <c r="N99" s="94" t="s">
        <v>42</v>
      </c>
      <c r="O99" s="94" t="s">
        <v>144</v>
      </c>
      <c r="P99" s="94" t="s">
        <v>145</v>
      </c>
      <c r="Q99" s="94" t="s">
        <v>146</v>
      </c>
      <c r="R99" s="94" t="s">
        <v>147</v>
      </c>
      <c r="S99" s="94" t="s">
        <v>148</v>
      </c>
      <c r="T99" s="95" t="s">
        <v>149</v>
      </c>
      <c r="U99" s="187"/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</row>
    <row r="100" s="2" customFormat="1" ht="22.8" customHeight="1">
      <c r="A100" s="39"/>
      <c r="B100" s="40"/>
      <c r="C100" s="100" t="s">
        <v>150</v>
      </c>
      <c r="D100" s="41"/>
      <c r="E100" s="41"/>
      <c r="F100" s="41"/>
      <c r="G100" s="41"/>
      <c r="H100" s="41"/>
      <c r="I100" s="41"/>
      <c r="J100" s="193">
        <f>BK100</f>
        <v>0</v>
      </c>
      <c r="K100" s="41"/>
      <c r="L100" s="45"/>
      <c r="M100" s="96"/>
      <c r="N100" s="194"/>
      <c r="O100" s="97"/>
      <c r="P100" s="195">
        <f>P101</f>
        <v>0</v>
      </c>
      <c r="Q100" s="97"/>
      <c r="R100" s="195">
        <f>R101</f>
        <v>0.0067800000000000004</v>
      </c>
      <c r="S100" s="97"/>
      <c r="T100" s="196">
        <f>T101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71</v>
      </c>
      <c r="AU100" s="18" t="s">
        <v>114</v>
      </c>
      <c r="BK100" s="197">
        <f>BK101</f>
        <v>0</v>
      </c>
    </row>
    <row r="101" s="12" customFormat="1" ht="25.92" customHeight="1">
      <c r="A101" s="12"/>
      <c r="B101" s="198"/>
      <c r="C101" s="199"/>
      <c r="D101" s="200" t="s">
        <v>71</v>
      </c>
      <c r="E101" s="201" t="s">
        <v>957</v>
      </c>
      <c r="F101" s="201" t="s">
        <v>19</v>
      </c>
      <c r="G101" s="199"/>
      <c r="H101" s="199"/>
      <c r="I101" s="202"/>
      <c r="J101" s="203">
        <f>BK101</f>
        <v>0</v>
      </c>
      <c r="K101" s="199"/>
      <c r="L101" s="204"/>
      <c r="M101" s="205"/>
      <c r="N101" s="206"/>
      <c r="O101" s="206"/>
      <c r="P101" s="207">
        <f>P102+P129+P136+P141+P154+P157+P168+P173+P176+P195+P204+P211+P214+P225</f>
        <v>0</v>
      </c>
      <c r="Q101" s="206"/>
      <c r="R101" s="207">
        <f>R102+R129+R136+R141+R154+R157+R168+R173+R176+R195+R204+R211+R214+R225</f>
        <v>0.0067800000000000004</v>
      </c>
      <c r="S101" s="206"/>
      <c r="T101" s="208">
        <f>T102+T129+T136+T141+T154+T157+T168+T173+T176+T195+T204+T211+T214+T225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79</v>
      </c>
      <c r="AT101" s="210" t="s">
        <v>71</v>
      </c>
      <c r="AU101" s="210" t="s">
        <v>72</v>
      </c>
      <c r="AY101" s="209" t="s">
        <v>153</v>
      </c>
      <c r="BK101" s="211">
        <f>BK102+BK129+BK136+BK141+BK154+BK157+BK168+BK173+BK176+BK195+BK204+BK211+BK214+BK225</f>
        <v>0</v>
      </c>
    </row>
    <row r="102" s="12" customFormat="1" ht="22.8" customHeight="1">
      <c r="A102" s="12"/>
      <c r="B102" s="198"/>
      <c r="C102" s="199"/>
      <c r="D102" s="200" t="s">
        <v>71</v>
      </c>
      <c r="E102" s="212" t="s">
        <v>958</v>
      </c>
      <c r="F102" s="212" t="s">
        <v>959</v>
      </c>
      <c r="G102" s="199"/>
      <c r="H102" s="199"/>
      <c r="I102" s="202"/>
      <c r="J102" s="213">
        <f>BK102</f>
        <v>0</v>
      </c>
      <c r="K102" s="199"/>
      <c r="L102" s="204"/>
      <c r="M102" s="205"/>
      <c r="N102" s="206"/>
      <c r="O102" s="206"/>
      <c r="P102" s="207">
        <f>SUM(P103:P128)</f>
        <v>0</v>
      </c>
      <c r="Q102" s="206"/>
      <c r="R102" s="207">
        <f>SUM(R103:R128)</f>
        <v>0</v>
      </c>
      <c r="S102" s="206"/>
      <c r="T102" s="208">
        <f>SUM(T103:T128)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79</v>
      </c>
      <c r="AT102" s="210" t="s">
        <v>71</v>
      </c>
      <c r="AU102" s="210" t="s">
        <v>79</v>
      </c>
      <c r="AY102" s="209" t="s">
        <v>153</v>
      </c>
      <c r="BK102" s="211">
        <f>SUM(BK103:BK128)</f>
        <v>0</v>
      </c>
    </row>
    <row r="103" s="2" customFormat="1" ht="24.15" customHeight="1">
      <c r="A103" s="39"/>
      <c r="B103" s="40"/>
      <c r="C103" s="257" t="s">
        <v>79</v>
      </c>
      <c r="D103" s="257" t="s">
        <v>370</v>
      </c>
      <c r="E103" s="258" t="s">
        <v>960</v>
      </c>
      <c r="F103" s="259" t="s">
        <v>961</v>
      </c>
      <c r="G103" s="260" t="s">
        <v>962</v>
      </c>
      <c r="H103" s="261">
        <v>1</v>
      </c>
      <c r="I103" s="262"/>
      <c r="J103" s="263">
        <f>ROUND(I103*H103,2)</f>
        <v>0</v>
      </c>
      <c r="K103" s="259" t="s">
        <v>257</v>
      </c>
      <c r="L103" s="264"/>
      <c r="M103" s="265" t="s">
        <v>19</v>
      </c>
      <c r="N103" s="266" t="s">
        <v>43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208</v>
      </c>
      <c r="AT103" s="225" t="s">
        <v>370</v>
      </c>
      <c r="AU103" s="225" t="s">
        <v>81</v>
      </c>
      <c r="AY103" s="18" t="s">
        <v>153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79</v>
      </c>
      <c r="BK103" s="226">
        <f>ROUND(I103*H103,2)</f>
        <v>0</v>
      </c>
      <c r="BL103" s="18" t="s">
        <v>161</v>
      </c>
      <c r="BM103" s="225" t="s">
        <v>963</v>
      </c>
    </row>
    <row r="104" s="2" customFormat="1">
      <c r="A104" s="39"/>
      <c r="B104" s="40"/>
      <c r="C104" s="41"/>
      <c r="D104" s="227" t="s">
        <v>163</v>
      </c>
      <c r="E104" s="41"/>
      <c r="F104" s="228" t="s">
        <v>961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163</v>
      </c>
      <c r="AU104" s="18" t="s">
        <v>81</v>
      </c>
    </row>
    <row r="105" s="2" customFormat="1" ht="24.15" customHeight="1">
      <c r="A105" s="39"/>
      <c r="B105" s="40"/>
      <c r="C105" s="257" t="s">
        <v>81</v>
      </c>
      <c r="D105" s="257" t="s">
        <v>370</v>
      </c>
      <c r="E105" s="258" t="s">
        <v>964</v>
      </c>
      <c r="F105" s="259" t="s">
        <v>965</v>
      </c>
      <c r="G105" s="260" t="s">
        <v>256</v>
      </c>
      <c r="H105" s="261">
        <v>7</v>
      </c>
      <c r="I105" s="262"/>
      <c r="J105" s="263">
        <f>ROUND(I105*H105,2)</f>
        <v>0</v>
      </c>
      <c r="K105" s="259" t="s">
        <v>257</v>
      </c>
      <c r="L105" s="264"/>
      <c r="M105" s="265" t="s">
        <v>19</v>
      </c>
      <c r="N105" s="266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208</v>
      </c>
      <c r="AT105" s="225" t="s">
        <v>370</v>
      </c>
      <c r="AU105" s="225" t="s">
        <v>81</v>
      </c>
      <c r="AY105" s="18" t="s">
        <v>153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79</v>
      </c>
      <c r="BK105" s="226">
        <f>ROUND(I105*H105,2)</f>
        <v>0</v>
      </c>
      <c r="BL105" s="18" t="s">
        <v>161</v>
      </c>
      <c r="BM105" s="225" t="s">
        <v>966</v>
      </c>
    </row>
    <row r="106" s="2" customFormat="1">
      <c r="A106" s="39"/>
      <c r="B106" s="40"/>
      <c r="C106" s="41"/>
      <c r="D106" s="227" t="s">
        <v>163</v>
      </c>
      <c r="E106" s="41"/>
      <c r="F106" s="228" t="s">
        <v>965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163</v>
      </c>
      <c r="AU106" s="18" t="s">
        <v>81</v>
      </c>
    </row>
    <row r="107" s="2" customFormat="1" ht="24.15" customHeight="1">
      <c r="A107" s="39"/>
      <c r="B107" s="40"/>
      <c r="C107" s="257" t="s">
        <v>99</v>
      </c>
      <c r="D107" s="257" t="s">
        <v>370</v>
      </c>
      <c r="E107" s="258" t="s">
        <v>967</v>
      </c>
      <c r="F107" s="259" t="s">
        <v>968</v>
      </c>
      <c r="G107" s="260" t="s">
        <v>256</v>
      </c>
      <c r="H107" s="261">
        <v>3</v>
      </c>
      <c r="I107" s="262"/>
      <c r="J107" s="263">
        <f>ROUND(I107*H107,2)</f>
        <v>0</v>
      </c>
      <c r="K107" s="259" t="s">
        <v>257</v>
      </c>
      <c r="L107" s="264"/>
      <c r="M107" s="265" t="s">
        <v>19</v>
      </c>
      <c r="N107" s="266" t="s">
        <v>43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208</v>
      </c>
      <c r="AT107" s="225" t="s">
        <v>370</v>
      </c>
      <c r="AU107" s="225" t="s">
        <v>81</v>
      </c>
      <c r="AY107" s="18" t="s">
        <v>153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79</v>
      </c>
      <c r="BK107" s="226">
        <f>ROUND(I107*H107,2)</f>
        <v>0</v>
      </c>
      <c r="BL107" s="18" t="s">
        <v>161</v>
      </c>
      <c r="BM107" s="225" t="s">
        <v>969</v>
      </c>
    </row>
    <row r="108" s="2" customFormat="1">
      <c r="A108" s="39"/>
      <c r="B108" s="40"/>
      <c r="C108" s="41"/>
      <c r="D108" s="227" t="s">
        <v>163</v>
      </c>
      <c r="E108" s="41"/>
      <c r="F108" s="228" t="s">
        <v>968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163</v>
      </c>
      <c r="AU108" s="18" t="s">
        <v>81</v>
      </c>
    </row>
    <row r="109" s="2" customFormat="1" ht="24.15" customHeight="1">
      <c r="A109" s="39"/>
      <c r="B109" s="40"/>
      <c r="C109" s="257" t="s">
        <v>161</v>
      </c>
      <c r="D109" s="257" t="s">
        <v>370</v>
      </c>
      <c r="E109" s="258" t="s">
        <v>970</v>
      </c>
      <c r="F109" s="259" t="s">
        <v>971</v>
      </c>
      <c r="G109" s="260" t="s">
        <v>256</v>
      </c>
      <c r="H109" s="261">
        <v>1</v>
      </c>
      <c r="I109" s="262"/>
      <c r="J109" s="263">
        <f>ROUND(I109*H109,2)</f>
        <v>0</v>
      </c>
      <c r="K109" s="259" t="s">
        <v>257</v>
      </c>
      <c r="L109" s="264"/>
      <c r="M109" s="265" t="s">
        <v>19</v>
      </c>
      <c r="N109" s="266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208</v>
      </c>
      <c r="AT109" s="225" t="s">
        <v>370</v>
      </c>
      <c r="AU109" s="225" t="s">
        <v>81</v>
      </c>
      <c r="AY109" s="18" t="s">
        <v>153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79</v>
      </c>
      <c r="BK109" s="226">
        <f>ROUND(I109*H109,2)</f>
        <v>0</v>
      </c>
      <c r="BL109" s="18" t="s">
        <v>161</v>
      </c>
      <c r="BM109" s="225" t="s">
        <v>972</v>
      </c>
    </row>
    <row r="110" s="2" customFormat="1">
      <c r="A110" s="39"/>
      <c r="B110" s="40"/>
      <c r="C110" s="41"/>
      <c r="D110" s="227" t="s">
        <v>163</v>
      </c>
      <c r="E110" s="41"/>
      <c r="F110" s="228" t="s">
        <v>971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163</v>
      </c>
      <c r="AU110" s="18" t="s">
        <v>81</v>
      </c>
    </row>
    <row r="111" s="2" customFormat="1" ht="24.15" customHeight="1">
      <c r="A111" s="39"/>
      <c r="B111" s="40"/>
      <c r="C111" s="257" t="s">
        <v>188</v>
      </c>
      <c r="D111" s="257" t="s">
        <v>370</v>
      </c>
      <c r="E111" s="258" t="s">
        <v>973</v>
      </c>
      <c r="F111" s="259" t="s">
        <v>974</v>
      </c>
      <c r="G111" s="260" t="s">
        <v>256</v>
      </c>
      <c r="H111" s="261">
        <v>4</v>
      </c>
      <c r="I111" s="262"/>
      <c r="J111" s="263">
        <f>ROUND(I111*H111,2)</f>
        <v>0</v>
      </c>
      <c r="K111" s="259" t="s">
        <v>257</v>
      </c>
      <c r="L111" s="264"/>
      <c r="M111" s="265" t="s">
        <v>19</v>
      </c>
      <c r="N111" s="266" t="s">
        <v>43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208</v>
      </c>
      <c r="AT111" s="225" t="s">
        <v>370</v>
      </c>
      <c r="AU111" s="225" t="s">
        <v>81</v>
      </c>
      <c r="AY111" s="18" t="s">
        <v>153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79</v>
      </c>
      <c r="BK111" s="226">
        <f>ROUND(I111*H111,2)</f>
        <v>0</v>
      </c>
      <c r="BL111" s="18" t="s">
        <v>161</v>
      </c>
      <c r="BM111" s="225" t="s">
        <v>975</v>
      </c>
    </row>
    <row r="112" s="2" customFormat="1">
      <c r="A112" s="39"/>
      <c r="B112" s="40"/>
      <c r="C112" s="41"/>
      <c r="D112" s="227" t="s">
        <v>163</v>
      </c>
      <c r="E112" s="41"/>
      <c r="F112" s="228" t="s">
        <v>974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163</v>
      </c>
      <c r="AU112" s="18" t="s">
        <v>81</v>
      </c>
    </row>
    <row r="113" s="2" customFormat="1" ht="24.15" customHeight="1">
      <c r="A113" s="39"/>
      <c r="B113" s="40"/>
      <c r="C113" s="257" t="s">
        <v>154</v>
      </c>
      <c r="D113" s="257" t="s">
        <v>370</v>
      </c>
      <c r="E113" s="258" t="s">
        <v>976</v>
      </c>
      <c r="F113" s="259" t="s">
        <v>977</v>
      </c>
      <c r="G113" s="260" t="s">
        <v>256</v>
      </c>
      <c r="H113" s="261">
        <v>1</v>
      </c>
      <c r="I113" s="262"/>
      <c r="J113" s="263">
        <f>ROUND(I113*H113,2)</f>
        <v>0</v>
      </c>
      <c r="K113" s="259" t="s">
        <v>257</v>
      </c>
      <c r="L113" s="264"/>
      <c r="M113" s="265" t="s">
        <v>19</v>
      </c>
      <c r="N113" s="266" t="s">
        <v>43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208</v>
      </c>
      <c r="AT113" s="225" t="s">
        <v>370</v>
      </c>
      <c r="AU113" s="225" t="s">
        <v>81</v>
      </c>
      <c r="AY113" s="18" t="s">
        <v>153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79</v>
      </c>
      <c r="BK113" s="226">
        <f>ROUND(I113*H113,2)</f>
        <v>0</v>
      </c>
      <c r="BL113" s="18" t="s">
        <v>161</v>
      </c>
      <c r="BM113" s="225" t="s">
        <v>978</v>
      </c>
    </row>
    <row r="114" s="2" customFormat="1">
      <c r="A114" s="39"/>
      <c r="B114" s="40"/>
      <c r="C114" s="41"/>
      <c r="D114" s="227" t="s">
        <v>163</v>
      </c>
      <c r="E114" s="41"/>
      <c r="F114" s="228" t="s">
        <v>977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163</v>
      </c>
      <c r="AU114" s="18" t="s">
        <v>81</v>
      </c>
    </row>
    <row r="115" s="2" customFormat="1" ht="24.15" customHeight="1">
      <c r="A115" s="39"/>
      <c r="B115" s="40"/>
      <c r="C115" s="257" t="s">
        <v>202</v>
      </c>
      <c r="D115" s="257" t="s">
        <v>370</v>
      </c>
      <c r="E115" s="258" t="s">
        <v>979</v>
      </c>
      <c r="F115" s="259" t="s">
        <v>980</v>
      </c>
      <c r="G115" s="260" t="s">
        <v>256</v>
      </c>
      <c r="H115" s="261">
        <v>1</v>
      </c>
      <c r="I115" s="262"/>
      <c r="J115" s="263">
        <f>ROUND(I115*H115,2)</f>
        <v>0</v>
      </c>
      <c r="K115" s="259" t="s">
        <v>257</v>
      </c>
      <c r="L115" s="264"/>
      <c r="M115" s="265" t="s">
        <v>19</v>
      </c>
      <c r="N115" s="266" t="s">
        <v>43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208</v>
      </c>
      <c r="AT115" s="225" t="s">
        <v>370</v>
      </c>
      <c r="AU115" s="225" t="s">
        <v>81</v>
      </c>
      <c r="AY115" s="18" t="s">
        <v>153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79</v>
      </c>
      <c r="BK115" s="226">
        <f>ROUND(I115*H115,2)</f>
        <v>0</v>
      </c>
      <c r="BL115" s="18" t="s">
        <v>161</v>
      </c>
      <c r="BM115" s="225" t="s">
        <v>981</v>
      </c>
    </row>
    <row r="116" s="2" customFormat="1">
      <c r="A116" s="39"/>
      <c r="B116" s="40"/>
      <c r="C116" s="41"/>
      <c r="D116" s="227" t="s">
        <v>163</v>
      </c>
      <c r="E116" s="41"/>
      <c r="F116" s="228" t="s">
        <v>980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163</v>
      </c>
      <c r="AU116" s="18" t="s">
        <v>81</v>
      </c>
    </row>
    <row r="117" s="2" customFormat="1" ht="16.5" customHeight="1">
      <c r="A117" s="39"/>
      <c r="B117" s="40"/>
      <c r="C117" s="257" t="s">
        <v>208</v>
      </c>
      <c r="D117" s="257" t="s">
        <v>370</v>
      </c>
      <c r="E117" s="258" t="s">
        <v>982</v>
      </c>
      <c r="F117" s="259" t="s">
        <v>983</v>
      </c>
      <c r="G117" s="260" t="s">
        <v>984</v>
      </c>
      <c r="H117" s="261">
        <v>1</v>
      </c>
      <c r="I117" s="262"/>
      <c r="J117" s="263">
        <f>ROUND(I117*H117,2)</f>
        <v>0</v>
      </c>
      <c r="K117" s="259" t="s">
        <v>257</v>
      </c>
      <c r="L117" s="264"/>
      <c r="M117" s="265" t="s">
        <v>19</v>
      </c>
      <c r="N117" s="266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208</v>
      </c>
      <c r="AT117" s="225" t="s">
        <v>370</v>
      </c>
      <c r="AU117" s="225" t="s">
        <v>81</v>
      </c>
      <c r="AY117" s="18" t="s">
        <v>153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79</v>
      </c>
      <c r="BK117" s="226">
        <f>ROUND(I117*H117,2)</f>
        <v>0</v>
      </c>
      <c r="BL117" s="18" t="s">
        <v>161</v>
      </c>
      <c r="BM117" s="225" t="s">
        <v>985</v>
      </c>
    </row>
    <row r="118" s="2" customFormat="1">
      <c r="A118" s="39"/>
      <c r="B118" s="40"/>
      <c r="C118" s="41"/>
      <c r="D118" s="227" t="s">
        <v>163</v>
      </c>
      <c r="E118" s="41"/>
      <c r="F118" s="228" t="s">
        <v>983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163</v>
      </c>
      <c r="AU118" s="18" t="s">
        <v>81</v>
      </c>
    </row>
    <row r="119" s="2" customFormat="1" ht="24.15" customHeight="1">
      <c r="A119" s="39"/>
      <c r="B119" s="40"/>
      <c r="C119" s="257" t="s">
        <v>214</v>
      </c>
      <c r="D119" s="257" t="s">
        <v>370</v>
      </c>
      <c r="E119" s="258" t="s">
        <v>986</v>
      </c>
      <c r="F119" s="259" t="s">
        <v>987</v>
      </c>
      <c r="G119" s="260" t="s">
        <v>984</v>
      </c>
      <c r="H119" s="261">
        <v>1</v>
      </c>
      <c r="I119" s="262"/>
      <c r="J119" s="263">
        <f>ROUND(I119*H119,2)</f>
        <v>0</v>
      </c>
      <c r="K119" s="259" t="s">
        <v>257</v>
      </c>
      <c r="L119" s="264"/>
      <c r="M119" s="265" t="s">
        <v>19</v>
      </c>
      <c r="N119" s="266" t="s">
        <v>43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208</v>
      </c>
      <c r="AT119" s="225" t="s">
        <v>370</v>
      </c>
      <c r="AU119" s="225" t="s">
        <v>81</v>
      </c>
      <c r="AY119" s="18" t="s">
        <v>153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79</v>
      </c>
      <c r="BK119" s="226">
        <f>ROUND(I119*H119,2)</f>
        <v>0</v>
      </c>
      <c r="BL119" s="18" t="s">
        <v>161</v>
      </c>
      <c r="BM119" s="225" t="s">
        <v>988</v>
      </c>
    </row>
    <row r="120" s="2" customFormat="1">
      <c r="A120" s="39"/>
      <c r="B120" s="40"/>
      <c r="C120" s="41"/>
      <c r="D120" s="227" t="s">
        <v>163</v>
      </c>
      <c r="E120" s="41"/>
      <c r="F120" s="228" t="s">
        <v>987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163</v>
      </c>
      <c r="AU120" s="18" t="s">
        <v>81</v>
      </c>
    </row>
    <row r="121" s="2" customFormat="1" ht="16.5" customHeight="1">
      <c r="A121" s="39"/>
      <c r="B121" s="40"/>
      <c r="C121" s="257" t="s">
        <v>220</v>
      </c>
      <c r="D121" s="257" t="s">
        <v>370</v>
      </c>
      <c r="E121" s="258" t="s">
        <v>989</v>
      </c>
      <c r="F121" s="259" t="s">
        <v>990</v>
      </c>
      <c r="G121" s="260" t="s">
        <v>991</v>
      </c>
      <c r="H121" s="261">
        <v>1</v>
      </c>
      <c r="I121" s="262"/>
      <c r="J121" s="263">
        <f>ROUND(I121*H121,2)</f>
        <v>0</v>
      </c>
      <c r="K121" s="259" t="s">
        <v>257</v>
      </c>
      <c r="L121" s="264"/>
      <c r="M121" s="265" t="s">
        <v>19</v>
      </c>
      <c r="N121" s="266" t="s">
        <v>43</v>
      </c>
      <c r="O121" s="85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208</v>
      </c>
      <c r="AT121" s="225" t="s">
        <v>370</v>
      </c>
      <c r="AU121" s="225" t="s">
        <v>81</v>
      </c>
      <c r="AY121" s="18" t="s">
        <v>153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79</v>
      </c>
      <c r="BK121" s="226">
        <f>ROUND(I121*H121,2)</f>
        <v>0</v>
      </c>
      <c r="BL121" s="18" t="s">
        <v>161</v>
      </c>
      <c r="BM121" s="225" t="s">
        <v>992</v>
      </c>
    </row>
    <row r="122" s="2" customFormat="1">
      <c r="A122" s="39"/>
      <c r="B122" s="40"/>
      <c r="C122" s="41"/>
      <c r="D122" s="227" t="s">
        <v>163</v>
      </c>
      <c r="E122" s="41"/>
      <c r="F122" s="228" t="s">
        <v>990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163</v>
      </c>
      <c r="AU122" s="18" t="s">
        <v>81</v>
      </c>
    </row>
    <row r="123" s="2" customFormat="1" ht="16.5" customHeight="1">
      <c r="A123" s="39"/>
      <c r="B123" s="40"/>
      <c r="C123" s="257" t="s">
        <v>226</v>
      </c>
      <c r="D123" s="257" t="s">
        <v>370</v>
      </c>
      <c r="E123" s="258" t="s">
        <v>993</v>
      </c>
      <c r="F123" s="259" t="s">
        <v>994</v>
      </c>
      <c r="G123" s="260" t="s">
        <v>256</v>
      </c>
      <c r="H123" s="261">
        <v>1</v>
      </c>
      <c r="I123" s="262"/>
      <c r="J123" s="263">
        <f>ROUND(I123*H123,2)</f>
        <v>0</v>
      </c>
      <c r="K123" s="259" t="s">
        <v>257</v>
      </c>
      <c r="L123" s="264"/>
      <c r="M123" s="265" t="s">
        <v>19</v>
      </c>
      <c r="N123" s="266" t="s">
        <v>43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208</v>
      </c>
      <c r="AT123" s="225" t="s">
        <v>370</v>
      </c>
      <c r="AU123" s="225" t="s">
        <v>81</v>
      </c>
      <c r="AY123" s="18" t="s">
        <v>153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79</v>
      </c>
      <c r="BK123" s="226">
        <f>ROUND(I123*H123,2)</f>
        <v>0</v>
      </c>
      <c r="BL123" s="18" t="s">
        <v>161</v>
      </c>
      <c r="BM123" s="225" t="s">
        <v>995</v>
      </c>
    </row>
    <row r="124" s="2" customFormat="1">
      <c r="A124" s="39"/>
      <c r="B124" s="40"/>
      <c r="C124" s="41"/>
      <c r="D124" s="227" t="s">
        <v>163</v>
      </c>
      <c r="E124" s="41"/>
      <c r="F124" s="228" t="s">
        <v>994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163</v>
      </c>
      <c r="AU124" s="18" t="s">
        <v>81</v>
      </c>
    </row>
    <row r="125" s="2" customFormat="1" ht="16.5" customHeight="1">
      <c r="A125" s="39"/>
      <c r="B125" s="40"/>
      <c r="C125" s="257" t="s">
        <v>8</v>
      </c>
      <c r="D125" s="257" t="s">
        <v>370</v>
      </c>
      <c r="E125" s="258" t="s">
        <v>996</v>
      </c>
      <c r="F125" s="259" t="s">
        <v>997</v>
      </c>
      <c r="G125" s="260" t="s">
        <v>256</v>
      </c>
      <c r="H125" s="261">
        <v>1</v>
      </c>
      <c r="I125" s="262"/>
      <c r="J125" s="263">
        <f>ROUND(I125*H125,2)</f>
        <v>0</v>
      </c>
      <c r="K125" s="259" t="s">
        <v>257</v>
      </c>
      <c r="L125" s="264"/>
      <c r="M125" s="265" t="s">
        <v>19</v>
      </c>
      <c r="N125" s="266" t="s">
        <v>43</v>
      </c>
      <c r="O125" s="85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5" t="s">
        <v>208</v>
      </c>
      <c r="AT125" s="225" t="s">
        <v>370</v>
      </c>
      <c r="AU125" s="225" t="s">
        <v>81</v>
      </c>
      <c r="AY125" s="18" t="s">
        <v>153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79</v>
      </c>
      <c r="BK125" s="226">
        <f>ROUND(I125*H125,2)</f>
        <v>0</v>
      </c>
      <c r="BL125" s="18" t="s">
        <v>161</v>
      </c>
      <c r="BM125" s="225" t="s">
        <v>998</v>
      </c>
    </row>
    <row r="126" s="2" customFormat="1">
      <c r="A126" s="39"/>
      <c r="B126" s="40"/>
      <c r="C126" s="41"/>
      <c r="D126" s="227" t="s">
        <v>163</v>
      </c>
      <c r="E126" s="41"/>
      <c r="F126" s="228" t="s">
        <v>997</v>
      </c>
      <c r="G126" s="41"/>
      <c r="H126" s="41"/>
      <c r="I126" s="229"/>
      <c r="J126" s="41"/>
      <c r="K126" s="41"/>
      <c r="L126" s="45"/>
      <c r="M126" s="230"/>
      <c r="N126" s="231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163</v>
      </c>
      <c r="AU126" s="18" t="s">
        <v>81</v>
      </c>
    </row>
    <row r="127" s="2" customFormat="1" ht="16.5" customHeight="1">
      <c r="A127" s="39"/>
      <c r="B127" s="40"/>
      <c r="C127" s="257" t="s">
        <v>237</v>
      </c>
      <c r="D127" s="257" t="s">
        <v>370</v>
      </c>
      <c r="E127" s="258" t="s">
        <v>999</v>
      </c>
      <c r="F127" s="259" t="s">
        <v>1000</v>
      </c>
      <c r="G127" s="260" t="s">
        <v>256</v>
      </c>
      <c r="H127" s="261">
        <v>1</v>
      </c>
      <c r="I127" s="262"/>
      <c r="J127" s="263">
        <f>ROUND(I127*H127,2)</f>
        <v>0</v>
      </c>
      <c r="K127" s="259" t="s">
        <v>257</v>
      </c>
      <c r="L127" s="264"/>
      <c r="M127" s="265" t="s">
        <v>19</v>
      </c>
      <c r="N127" s="266" t="s">
        <v>43</v>
      </c>
      <c r="O127" s="85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5" t="s">
        <v>208</v>
      </c>
      <c r="AT127" s="225" t="s">
        <v>370</v>
      </c>
      <c r="AU127" s="225" t="s">
        <v>81</v>
      </c>
      <c r="AY127" s="18" t="s">
        <v>153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8" t="s">
        <v>79</v>
      </c>
      <c r="BK127" s="226">
        <f>ROUND(I127*H127,2)</f>
        <v>0</v>
      </c>
      <c r="BL127" s="18" t="s">
        <v>161</v>
      </c>
      <c r="BM127" s="225" t="s">
        <v>1001</v>
      </c>
    </row>
    <row r="128" s="2" customFormat="1">
      <c r="A128" s="39"/>
      <c r="B128" s="40"/>
      <c r="C128" s="41"/>
      <c r="D128" s="227" t="s">
        <v>163</v>
      </c>
      <c r="E128" s="41"/>
      <c r="F128" s="228" t="s">
        <v>1000</v>
      </c>
      <c r="G128" s="41"/>
      <c r="H128" s="41"/>
      <c r="I128" s="229"/>
      <c r="J128" s="41"/>
      <c r="K128" s="41"/>
      <c r="L128" s="45"/>
      <c r="M128" s="230"/>
      <c r="N128" s="23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163</v>
      </c>
      <c r="AU128" s="18" t="s">
        <v>81</v>
      </c>
    </row>
    <row r="129" s="12" customFormat="1" ht="22.8" customHeight="1">
      <c r="A129" s="12"/>
      <c r="B129" s="198"/>
      <c r="C129" s="199"/>
      <c r="D129" s="200" t="s">
        <v>71</v>
      </c>
      <c r="E129" s="212" t="s">
        <v>1002</v>
      </c>
      <c r="F129" s="212" t="s">
        <v>1003</v>
      </c>
      <c r="G129" s="199"/>
      <c r="H129" s="199"/>
      <c r="I129" s="202"/>
      <c r="J129" s="213">
        <f>BK129</f>
        <v>0</v>
      </c>
      <c r="K129" s="199"/>
      <c r="L129" s="204"/>
      <c r="M129" s="205"/>
      <c r="N129" s="206"/>
      <c r="O129" s="206"/>
      <c r="P129" s="207">
        <f>SUM(P130:P135)</f>
        <v>0</v>
      </c>
      <c r="Q129" s="206"/>
      <c r="R129" s="207">
        <f>SUM(R130:R135)</f>
        <v>0</v>
      </c>
      <c r="S129" s="206"/>
      <c r="T129" s="208">
        <f>SUM(T130:T135)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9" t="s">
        <v>79</v>
      </c>
      <c r="AT129" s="210" t="s">
        <v>71</v>
      </c>
      <c r="AU129" s="210" t="s">
        <v>79</v>
      </c>
      <c r="AY129" s="209" t="s">
        <v>153</v>
      </c>
      <c r="BK129" s="211">
        <f>SUM(BK130:BK135)</f>
        <v>0</v>
      </c>
    </row>
    <row r="130" s="2" customFormat="1" ht="24.15" customHeight="1">
      <c r="A130" s="39"/>
      <c r="B130" s="40"/>
      <c r="C130" s="257" t="s">
        <v>243</v>
      </c>
      <c r="D130" s="257" t="s">
        <v>370</v>
      </c>
      <c r="E130" s="258" t="s">
        <v>1004</v>
      </c>
      <c r="F130" s="259" t="s">
        <v>1005</v>
      </c>
      <c r="G130" s="260" t="s">
        <v>256</v>
      </c>
      <c r="H130" s="261">
        <v>5</v>
      </c>
      <c r="I130" s="262"/>
      <c r="J130" s="263">
        <f>ROUND(I130*H130,2)</f>
        <v>0</v>
      </c>
      <c r="K130" s="259" t="s">
        <v>257</v>
      </c>
      <c r="L130" s="264"/>
      <c r="M130" s="265" t="s">
        <v>19</v>
      </c>
      <c r="N130" s="266" t="s">
        <v>43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208</v>
      </c>
      <c r="AT130" s="225" t="s">
        <v>370</v>
      </c>
      <c r="AU130" s="225" t="s">
        <v>81</v>
      </c>
      <c r="AY130" s="18" t="s">
        <v>153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79</v>
      </c>
      <c r="BK130" s="226">
        <f>ROUND(I130*H130,2)</f>
        <v>0</v>
      </c>
      <c r="BL130" s="18" t="s">
        <v>161</v>
      </c>
      <c r="BM130" s="225" t="s">
        <v>1006</v>
      </c>
    </row>
    <row r="131" s="2" customFormat="1">
      <c r="A131" s="39"/>
      <c r="B131" s="40"/>
      <c r="C131" s="41"/>
      <c r="D131" s="227" t="s">
        <v>163</v>
      </c>
      <c r="E131" s="41"/>
      <c r="F131" s="228" t="s">
        <v>1005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163</v>
      </c>
      <c r="AU131" s="18" t="s">
        <v>81</v>
      </c>
    </row>
    <row r="132" s="2" customFormat="1" ht="37.8" customHeight="1">
      <c r="A132" s="39"/>
      <c r="B132" s="40"/>
      <c r="C132" s="257" t="s">
        <v>253</v>
      </c>
      <c r="D132" s="257" t="s">
        <v>370</v>
      </c>
      <c r="E132" s="258" t="s">
        <v>1007</v>
      </c>
      <c r="F132" s="259" t="s">
        <v>1008</v>
      </c>
      <c r="G132" s="260" t="s">
        <v>256</v>
      </c>
      <c r="H132" s="261">
        <v>5</v>
      </c>
      <c r="I132" s="262"/>
      <c r="J132" s="263">
        <f>ROUND(I132*H132,2)</f>
        <v>0</v>
      </c>
      <c r="K132" s="259" t="s">
        <v>257</v>
      </c>
      <c r="L132" s="264"/>
      <c r="M132" s="265" t="s">
        <v>19</v>
      </c>
      <c r="N132" s="266" t="s">
        <v>43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208</v>
      </c>
      <c r="AT132" s="225" t="s">
        <v>370</v>
      </c>
      <c r="AU132" s="225" t="s">
        <v>81</v>
      </c>
      <c r="AY132" s="18" t="s">
        <v>153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79</v>
      </c>
      <c r="BK132" s="226">
        <f>ROUND(I132*H132,2)</f>
        <v>0</v>
      </c>
      <c r="BL132" s="18" t="s">
        <v>161</v>
      </c>
      <c r="BM132" s="225" t="s">
        <v>1009</v>
      </c>
    </row>
    <row r="133" s="2" customFormat="1">
      <c r="A133" s="39"/>
      <c r="B133" s="40"/>
      <c r="C133" s="41"/>
      <c r="D133" s="227" t="s">
        <v>163</v>
      </c>
      <c r="E133" s="41"/>
      <c r="F133" s="228" t="s">
        <v>1008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163</v>
      </c>
      <c r="AU133" s="18" t="s">
        <v>81</v>
      </c>
    </row>
    <row r="134" s="2" customFormat="1" ht="37.8" customHeight="1">
      <c r="A134" s="39"/>
      <c r="B134" s="40"/>
      <c r="C134" s="257" t="s">
        <v>262</v>
      </c>
      <c r="D134" s="257" t="s">
        <v>370</v>
      </c>
      <c r="E134" s="258" t="s">
        <v>1010</v>
      </c>
      <c r="F134" s="259" t="s">
        <v>1011</v>
      </c>
      <c r="G134" s="260" t="s">
        <v>256</v>
      </c>
      <c r="H134" s="261">
        <v>5</v>
      </c>
      <c r="I134" s="262"/>
      <c r="J134" s="263">
        <f>ROUND(I134*H134,2)</f>
        <v>0</v>
      </c>
      <c r="K134" s="259" t="s">
        <v>257</v>
      </c>
      <c r="L134" s="264"/>
      <c r="M134" s="265" t="s">
        <v>19</v>
      </c>
      <c r="N134" s="266" t="s">
        <v>43</v>
      </c>
      <c r="O134" s="85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208</v>
      </c>
      <c r="AT134" s="225" t="s">
        <v>370</v>
      </c>
      <c r="AU134" s="225" t="s">
        <v>81</v>
      </c>
      <c r="AY134" s="18" t="s">
        <v>153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79</v>
      </c>
      <c r="BK134" s="226">
        <f>ROUND(I134*H134,2)</f>
        <v>0</v>
      </c>
      <c r="BL134" s="18" t="s">
        <v>161</v>
      </c>
      <c r="BM134" s="225" t="s">
        <v>1012</v>
      </c>
    </row>
    <row r="135" s="2" customFormat="1">
      <c r="A135" s="39"/>
      <c r="B135" s="40"/>
      <c r="C135" s="41"/>
      <c r="D135" s="227" t="s">
        <v>163</v>
      </c>
      <c r="E135" s="41"/>
      <c r="F135" s="228" t="s">
        <v>1011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163</v>
      </c>
      <c r="AU135" s="18" t="s">
        <v>81</v>
      </c>
    </row>
    <row r="136" s="12" customFormat="1" ht="22.8" customHeight="1">
      <c r="A136" s="12"/>
      <c r="B136" s="198"/>
      <c r="C136" s="199"/>
      <c r="D136" s="200" t="s">
        <v>71</v>
      </c>
      <c r="E136" s="212" t="s">
        <v>1013</v>
      </c>
      <c r="F136" s="212" t="s">
        <v>1014</v>
      </c>
      <c r="G136" s="199"/>
      <c r="H136" s="199"/>
      <c r="I136" s="202"/>
      <c r="J136" s="213">
        <f>BK136</f>
        <v>0</v>
      </c>
      <c r="K136" s="199"/>
      <c r="L136" s="204"/>
      <c r="M136" s="205"/>
      <c r="N136" s="206"/>
      <c r="O136" s="206"/>
      <c r="P136" s="207">
        <f>SUM(P137:P140)</f>
        <v>0</v>
      </c>
      <c r="Q136" s="206"/>
      <c r="R136" s="207">
        <f>SUM(R137:R140)</f>
        <v>0</v>
      </c>
      <c r="S136" s="206"/>
      <c r="T136" s="20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9" t="s">
        <v>79</v>
      </c>
      <c r="AT136" s="210" t="s">
        <v>71</v>
      </c>
      <c r="AU136" s="210" t="s">
        <v>79</v>
      </c>
      <c r="AY136" s="209" t="s">
        <v>153</v>
      </c>
      <c r="BK136" s="211">
        <f>SUM(BK137:BK140)</f>
        <v>0</v>
      </c>
    </row>
    <row r="137" s="2" customFormat="1" ht="24.15" customHeight="1">
      <c r="A137" s="39"/>
      <c r="B137" s="40"/>
      <c r="C137" s="257" t="s">
        <v>269</v>
      </c>
      <c r="D137" s="257" t="s">
        <v>370</v>
      </c>
      <c r="E137" s="258" t="s">
        <v>1015</v>
      </c>
      <c r="F137" s="259" t="s">
        <v>1016</v>
      </c>
      <c r="G137" s="260" t="s">
        <v>256</v>
      </c>
      <c r="H137" s="261">
        <v>2</v>
      </c>
      <c r="I137" s="262"/>
      <c r="J137" s="263">
        <f>ROUND(I137*H137,2)</f>
        <v>0</v>
      </c>
      <c r="K137" s="259" t="s">
        <v>257</v>
      </c>
      <c r="L137" s="264"/>
      <c r="M137" s="265" t="s">
        <v>19</v>
      </c>
      <c r="N137" s="266" t="s">
        <v>43</v>
      </c>
      <c r="O137" s="85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208</v>
      </c>
      <c r="AT137" s="225" t="s">
        <v>370</v>
      </c>
      <c r="AU137" s="225" t="s">
        <v>81</v>
      </c>
      <c r="AY137" s="18" t="s">
        <v>153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79</v>
      </c>
      <c r="BK137" s="226">
        <f>ROUND(I137*H137,2)</f>
        <v>0</v>
      </c>
      <c r="BL137" s="18" t="s">
        <v>161</v>
      </c>
      <c r="BM137" s="225" t="s">
        <v>1017</v>
      </c>
    </row>
    <row r="138" s="2" customFormat="1">
      <c r="A138" s="39"/>
      <c r="B138" s="40"/>
      <c r="C138" s="41"/>
      <c r="D138" s="227" t="s">
        <v>163</v>
      </c>
      <c r="E138" s="41"/>
      <c r="F138" s="228" t="s">
        <v>1016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163</v>
      </c>
      <c r="AU138" s="18" t="s">
        <v>81</v>
      </c>
    </row>
    <row r="139" s="2" customFormat="1" ht="24.15" customHeight="1">
      <c r="A139" s="39"/>
      <c r="B139" s="40"/>
      <c r="C139" s="257" t="s">
        <v>275</v>
      </c>
      <c r="D139" s="257" t="s">
        <v>370</v>
      </c>
      <c r="E139" s="258" t="s">
        <v>1018</v>
      </c>
      <c r="F139" s="259" t="s">
        <v>1019</v>
      </c>
      <c r="G139" s="260" t="s">
        <v>256</v>
      </c>
      <c r="H139" s="261">
        <v>4</v>
      </c>
      <c r="I139" s="262"/>
      <c r="J139" s="263">
        <f>ROUND(I139*H139,2)</f>
        <v>0</v>
      </c>
      <c r="K139" s="259" t="s">
        <v>257</v>
      </c>
      <c r="L139" s="264"/>
      <c r="M139" s="265" t="s">
        <v>19</v>
      </c>
      <c r="N139" s="266" t="s">
        <v>43</v>
      </c>
      <c r="O139" s="85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208</v>
      </c>
      <c r="AT139" s="225" t="s">
        <v>370</v>
      </c>
      <c r="AU139" s="225" t="s">
        <v>81</v>
      </c>
      <c r="AY139" s="18" t="s">
        <v>153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79</v>
      </c>
      <c r="BK139" s="226">
        <f>ROUND(I139*H139,2)</f>
        <v>0</v>
      </c>
      <c r="BL139" s="18" t="s">
        <v>161</v>
      </c>
      <c r="BM139" s="225" t="s">
        <v>1020</v>
      </c>
    </row>
    <row r="140" s="2" customFormat="1">
      <c r="A140" s="39"/>
      <c r="B140" s="40"/>
      <c r="C140" s="41"/>
      <c r="D140" s="227" t="s">
        <v>163</v>
      </c>
      <c r="E140" s="41"/>
      <c r="F140" s="228" t="s">
        <v>1019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163</v>
      </c>
      <c r="AU140" s="18" t="s">
        <v>81</v>
      </c>
    </row>
    <row r="141" s="12" customFormat="1" ht="22.8" customHeight="1">
      <c r="A141" s="12"/>
      <c r="B141" s="198"/>
      <c r="C141" s="199"/>
      <c r="D141" s="200" t="s">
        <v>71</v>
      </c>
      <c r="E141" s="212" t="s">
        <v>1021</v>
      </c>
      <c r="F141" s="212" t="s">
        <v>1022</v>
      </c>
      <c r="G141" s="199"/>
      <c r="H141" s="199"/>
      <c r="I141" s="202"/>
      <c r="J141" s="213">
        <f>BK141</f>
        <v>0</v>
      </c>
      <c r="K141" s="199"/>
      <c r="L141" s="204"/>
      <c r="M141" s="205"/>
      <c r="N141" s="206"/>
      <c r="O141" s="206"/>
      <c r="P141" s="207">
        <f>SUM(P142:P153)</f>
        <v>0</v>
      </c>
      <c r="Q141" s="206"/>
      <c r="R141" s="207">
        <f>SUM(R142:R153)</f>
        <v>0.0067800000000000004</v>
      </c>
      <c r="S141" s="206"/>
      <c r="T141" s="208">
        <f>SUM(T142:T153)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9" t="s">
        <v>79</v>
      </c>
      <c r="AT141" s="210" t="s">
        <v>71</v>
      </c>
      <c r="AU141" s="210" t="s">
        <v>79</v>
      </c>
      <c r="AY141" s="209" t="s">
        <v>153</v>
      </c>
      <c r="BK141" s="211">
        <f>SUM(BK142:BK153)</f>
        <v>0</v>
      </c>
    </row>
    <row r="142" s="2" customFormat="1" ht="16.5" customHeight="1">
      <c r="A142" s="39"/>
      <c r="B142" s="40"/>
      <c r="C142" s="257" t="s">
        <v>280</v>
      </c>
      <c r="D142" s="257" t="s">
        <v>370</v>
      </c>
      <c r="E142" s="258" t="s">
        <v>1023</v>
      </c>
      <c r="F142" s="259" t="s">
        <v>1024</v>
      </c>
      <c r="G142" s="260" t="s">
        <v>246</v>
      </c>
      <c r="H142" s="261">
        <v>10</v>
      </c>
      <c r="I142" s="262"/>
      <c r="J142" s="263">
        <f>ROUND(I142*H142,2)</f>
        <v>0</v>
      </c>
      <c r="K142" s="259" t="s">
        <v>257</v>
      </c>
      <c r="L142" s="264"/>
      <c r="M142" s="265" t="s">
        <v>19</v>
      </c>
      <c r="N142" s="266" t="s">
        <v>43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208</v>
      </c>
      <c r="AT142" s="225" t="s">
        <v>370</v>
      </c>
      <c r="AU142" s="225" t="s">
        <v>81</v>
      </c>
      <c r="AY142" s="18" t="s">
        <v>153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79</v>
      </c>
      <c r="BK142" s="226">
        <f>ROUND(I142*H142,2)</f>
        <v>0</v>
      </c>
      <c r="BL142" s="18" t="s">
        <v>161</v>
      </c>
      <c r="BM142" s="225" t="s">
        <v>1025</v>
      </c>
    </row>
    <row r="143" s="2" customFormat="1">
      <c r="A143" s="39"/>
      <c r="B143" s="40"/>
      <c r="C143" s="41"/>
      <c r="D143" s="227" t="s">
        <v>163</v>
      </c>
      <c r="E143" s="41"/>
      <c r="F143" s="228" t="s">
        <v>1024</v>
      </c>
      <c r="G143" s="41"/>
      <c r="H143" s="41"/>
      <c r="I143" s="229"/>
      <c r="J143" s="41"/>
      <c r="K143" s="41"/>
      <c r="L143" s="45"/>
      <c r="M143" s="230"/>
      <c r="N143" s="23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163</v>
      </c>
      <c r="AU143" s="18" t="s">
        <v>81</v>
      </c>
    </row>
    <row r="144" s="2" customFormat="1" ht="16.5" customHeight="1">
      <c r="A144" s="39"/>
      <c r="B144" s="40"/>
      <c r="C144" s="257" t="s">
        <v>286</v>
      </c>
      <c r="D144" s="257" t="s">
        <v>370</v>
      </c>
      <c r="E144" s="258" t="s">
        <v>1026</v>
      </c>
      <c r="F144" s="259" t="s">
        <v>1027</v>
      </c>
      <c r="G144" s="260" t="s">
        <v>991</v>
      </c>
      <c r="H144" s="261">
        <v>1</v>
      </c>
      <c r="I144" s="262"/>
      <c r="J144" s="263">
        <f>ROUND(I144*H144,2)</f>
        <v>0</v>
      </c>
      <c r="K144" s="259" t="s">
        <v>257</v>
      </c>
      <c r="L144" s="264"/>
      <c r="M144" s="265" t="s">
        <v>19</v>
      </c>
      <c r="N144" s="266" t="s">
        <v>43</v>
      </c>
      <c r="O144" s="85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208</v>
      </c>
      <c r="AT144" s="225" t="s">
        <v>370</v>
      </c>
      <c r="AU144" s="225" t="s">
        <v>81</v>
      </c>
      <c r="AY144" s="18" t="s">
        <v>153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79</v>
      </c>
      <c r="BK144" s="226">
        <f>ROUND(I144*H144,2)</f>
        <v>0</v>
      </c>
      <c r="BL144" s="18" t="s">
        <v>161</v>
      </c>
      <c r="BM144" s="225" t="s">
        <v>1028</v>
      </c>
    </row>
    <row r="145" s="2" customFormat="1">
      <c r="A145" s="39"/>
      <c r="B145" s="40"/>
      <c r="C145" s="41"/>
      <c r="D145" s="227" t="s">
        <v>163</v>
      </c>
      <c r="E145" s="41"/>
      <c r="F145" s="228" t="s">
        <v>1027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163</v>
      </c>
      <c r="AU145" s="18" t="s">
        <v>81</v>
      </c>
    </row>
    <row r="146" s="2" customFormat="1" ht="24.15" customHeight="1">
      <c r="A146" s="39"/>
      <c r="B146" s="40"/>
      <c r="C146" s="257" t="s">
        <v>7</v>
      </c>
      <c r="D146" s="257" t="s">
        <v>370</v>
      </c>
      <c r="E146" s="258" t="s">
        <v>1029</v>
      </c>
      <c r="F146" s="259" t="s">
        <v>1030</v>
      </c>
      <c r="G146" s="260" t="s">
        <v>246</v>
      </c>
      <c r="H146" s="261">
        <v>40</v>
      </c>
      <c r="I146" s="262"/>
      <c r="J146" s="263">
        <f>ROUND(I146*H146,2)</f>
        <v>0</v>
      </c>
      <c r="K146" s="259" t="s">
        <v>257</v>
      </c>
      <c r="L146" s="264"/>
      <c r="M146" s="265" t="s">
        <v>19</v>
      </c>
      <c r="N146" s="266" t="s">
        <v>43</v>
      </c>
      <c r="O146" s="85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208</v>
      </c>
      <c r="AT146" s="225" t="s">
        <v>370</v>
      </c>
      <c r="AU146" s="225" t="s">
        <v>81</v>
      </c>
      <c r="AY146" s="18" t="s">
        <v>153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79</v>
      </c>
      <c r="BK146" s="226">
        <f>ROUND(I146*H146,2)</f>
        <v>0</v>
      </c>
      <c r="BL146" s="18" t="s">
        <v>161</v>
      </c>
      <c r="BM146" s="225" t="s">
        <v>1031</v>
      </c>
    </row>
    <row r="147" s="2" customFormat="1">
      <c r="A147" s="39"/>
      <c r="B147" s="40"/>
      <c r="C147" s="41"/>
      <c r="D147" s="227" t="s">
        <v>163</v>
      </c>
      <c r="E147" s="41"/>
      <c r="F147" s="228" t="s">
        <v>1030</v>
      </c>
      <c r="G147" s="41"/>
      <c r="H147" s="41"/>
      <c r="I147" s="229"/>
      <c r="J147" s="41"/>
      <c r="K147" s="41"/>
      <c r="L147" s="45"/>
      <c r="M147" s="230"/>
      <c r="N147" s="23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163</v>
      </c>
      <c r="AU147" s="18" t="s">
        <v>81</v>
      </c>
    </row>
    <row r="148" s="2" customFormat="1" ht="16.5" customHeight="1">
      <c r="A148" s="39"/>
      <c r="B148" s="40"/>
      <c r="C148" s="257" t="s">
        <v>300</v>
      </c>
      <c r="D148" s="257" t="s">
        <v>370</v>
      </c>
      <c r="E148" s="258" t="s">
        <v>1032</v>
      </c>
      <c r="F148" s="259" t="s">
        <v>1033</v>
      </c>
      <c r="G148" s="260" t="s">
        <v>246</v>
      </c>
      <c r="H148" s="261">
        <v>12</v>
      </c>
      <c r="I148" s="262"/>
      <c r="J148" s="263">
        <f>ROUND(I148*H148,2)</f>
        <v>0</v>
      </c>
      <c r="K148" s="259" t="s">
        <v>257</v>
      </c>
      <c r="L148" s="264"/>
      <c r="M148" s="265" t="s">
        <v>19</v>
      </c>
      <c r="N148" s="266" t="s">
        <v>43</v>
      </c>
      <c r="O148" s="85"/>
      <c r="P148" s="223">
        <f>O148*H148</f>
        <v>0</v>
      </c>
      <c r="Q148" s="223">
        <v>0.00042000000000000002</v>
      </c>
      <c r="R148" s="223">
        <f>Q148*H148</f>
        <v>0.0050400000000000002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208</v>
      </c>
      <c r="AT148" s="225" t="s">
        <v>370</v>
      </c>
      <c r="AU148" s="225" t="s">
        <v>81</v>
      </c>
      <c r="AY148" s="18" t="s">
        <v>153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79</v>
      </c>
      <c r="BK148" s="226">
        <f>ROUND(I148*H148,2)</f>
        <v>0</v>
      </c>
      <c r="BL148" s="18" t="s">
        <v>161</v>
      </c>
      <c r="BM148" s="225" t="s">
        <v>1034</v>
      </c>
    </row>
    <row r="149" s="2" customFormat="1">
      <c r="A149" s="39"/>
      <c r="B149" s="40"/>
      <c r="C149" s="41"/>
      <c r="D149" s="227" t="s">
        <v>163</v>
      </c>
      <c r="E149" s="41"/>
      <c r="F149" s="228" t="s">
        <v>1033</v>
      </c>
      <c r="G149" s="41"/>
      <c r="H149" s="41"/>
      <c r="I149" s="229"/>
      <c r="J149" s="41"/>
      <c r="K149" s="41"/>
      <c r="L149" s="45"/>
      <c r="M149" s="230"/>
      <c r="N149" s="231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163</v>
      </c>
      <c r="AU149" s="18" t="s">
        <v>81</v>
      </c>
    </row>
    <row r="150" s="2" customFormat="1" ht="16.5" customHeight="1">
      <c r="A150" s="39"/>
      <c r="B150" s="40"/>
      <c r="C150" s="257" t="s">
        <v>306</v>
      </c>
      <c r="D150" s="257" t="s">
        <v>370</v>
      </c>
      <c r="E150" s="258" t="s">
        <v>1035</v>
      </c>
      <c r="F150" s="259" t="s">
        <v>1036</v>
      </c>
      <c r="G150" s="260" t="s">
        <v>246</v>
      </c>
      <c r="H150" s="261">
        <v>6</v>
      </c>
      <c r="I150" s="262"/>
      <c r="J150" s="263">
        <f>ROUND(I150*H150,2)</f>
        <v>0</v>
      </c>
      <c r="K150" s="259" t="s">
        <v>257</v>
      </c>
      <c r="L150" s="264"/>
      <c r="M150" s="265" t="s">
        <v>19</v>
      </c>
      <c r="N150" s="266" t="s">
        <v>43</v>
      </c>
      <c r="O150" s="85"/>
      <c r="P150" s="223">
        <f>O150*H150</f>
        <v>0</v>
      </c>
      <c r="Q150" s="223">
        <v>0.00025000000000000001</v>
      </c>
      <c r="R150" s="223">
        <f>Q150*H150</f>
        <v>0.0015</v>
      </c>
      <c r="S150" s="223">
        <v>0</v>
      </c>
      <c r="T150" s="22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5" t="s">
        <v>208</v>
      </c>
      <c r="AT150" s="225" t="s">
        <v>370</v>
      </c>
      <c r="AU150" s="225" t="s">
        <v>81</v>
      </c>
      <c r="AY150" s="18" t="s">
        <v>153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79</v>
      </c>
      <c r="BK150" s="226">
        <f>ROUND(I150*H150,2)</f>
        <v>0</v>
      </c>
      <c r="BL150" s="18" t="s">
        <v>161</v>
      </c>
      <c r="BM150" s="225" t="s">
        <v>1037</v>
      </c>
    </row>
    <row r="151" s="2" customFormat="1">
      <c r="A151" s="39"/>
      <c r="B151" s="40"/>
      <c r="C151" s="41"/>
      <c r="D151" s="227" t="s">
        <v>163</v>
      </c>
      <c r="E151" s="41"/>
      <c r="F151" s="228" t="s">
        <v>1036</v>
      </c>
      <c r="G151" s="41"/>
      <c r="H151" s="41"/>
      <c r="I151" s="229"/>
      <c r="J151" s="41"/>
      <c r="K151" s="41"/>
      <c r="L151" s="45"/>
      <c r="M151" s="230"/>
      <c r="N151" s="23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163</v>
      </c>
      <c r="AU151" s="18" t="s">
        <v>81</v>
      </c>
    </row>
    <row r="152" s="2" customFormat="1" ht="16.5" customHeight="1">
      <c r="A152" s="39"/>
      <c r="B152" s="40"/>
      <c r="C152" s="257" t="s">
        <v>313</v>
      </c>
      <c r="D152" s="257" t="s">
        <v>370</v>
      </c>
      <c r="E152" s="258" t="s">
        <v>1038</v>
      </c>
      <c r="F152" s="259" t="s">
        <v>1039</v>
      </c>
      <c r="G152" s="260" t="s">
        <v>246</v>
      </c>
      <c r="H152" s="261">
        <v>2</v>
      </c>
      <c r="I152" s="262"/>
      <c r="J152" s="263">
        <f>ROUND(I152*H152,2)</f>
        <v>0</v>
      </c>
      <c r="K152" s="259" t="s">
        <v>257</v>
      </c>
      <c r="L152" s="264"/>
      <c r="M152" s="265" t="s">
        <v>19</v>
      </c>
      <c r="N152" s="266" t="s">
        <v>43</v>
      </c>
      <c r="O152" s="85"/>
      <c r="P152" s="223">
        <f>O152*H152</f>
        <v>0</v>
      </c>
      <c r="Q152" s="223">
        <v>0.00012</v>
      </c>
      <c r="R152" s="223">
        <f>Q152*H152</f>
        <v>0.00024000000000000001</v>
      </c>
      <c r="S152" s="223">
        <v>0</v>
      </c>
      <c r="T152" s="22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5" t="s">
        <v>208</v>
      </c>
      <c r="AT152" s="225" t="s">
        <v>370</v>
      </c>
      <c r="AU152" s="225" t="s">
        <v>81</v>
      </c>
      <c r="AY152" s="18" t="s">
        <v>153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79</v>
      </c>
      <c r="BK152" s="226">
        <f>ROUND(I152*H152,2)</f>
        <v>0</v>
      </c>
      <c r="BL152" s="18" t="s">
        <v>161</v>
      </c>
      <c r="BM152" s="225" t="s">
        <v>1040</v>
      </c>
    </row>
    <row r="153" s="2" customFormat="1">
      <c r="A153" s="39"/>
      <c r="B153" s="40"/>
      <c r="C153" s="41"/>
      <c r="D153" s="227" t="s">
        <v>163</v>
      </c>
      <c r="E153" s="41"/>
      <c r="F153" s="228" t="s">
        <v>1039</v>
      </c>
      <c r="G153" s="41"/>
      <c r="H153" s="41"/>
      <c r="I153" s="229"/>
      <c r="J153" s="41"/>
      <c r="K153" s="41"/>
      <c r="L153" s="45"/>
      <c r="M153" s="230"/>
      <c r="N153" s="23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163</v>
      </c>
      <c r="AU153" s="18" t="s">
        <v>81</v>
      </c>
    </row>
    <row r="154" s="12" customFormat="1" ht="22.8" customHeight="1">
      <c r="A154" s="12"/>
      <c r="B154" s="198"/>
      <c r="C154" s="199"/>
      <c r="D154" s="200" t="s">
        <v>71</v>
      </c>
      <c r="E154" s="212" t="s">
        <v>1041</v>
      </c>
      <c r="F154" s="212" t="s">
        <v>1042</v>
      </c>
      <c r="G154" s="199"/>
      <c r="H154" s="199"/>
      <c r="I154" s="202"/>
      <c r="J154" s="213">
        <f>BK154</f>
        <v>0</v>
      </c>
      <c r="K154" s="199"/>
      <c r="L154" s="204"/>
      <c r="M154" s="205"/>
      <c r="N154" s="206"/>
      <c r="O154" s="206"/>
      <c r="P154" s="207">
        <f>SUM(P155:P156)</f>
        <v>0</v>
      </c>
      <c r="Q154" s="206"/>
      <c r="R154" s="207">
        <f>SUM(R155:R156)</f>
        <v>0</v>
      </c>
      <c r="S154" s="206"/>
      <c r="T154" s="208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9" t="s">
        <v>79</v>
      </c>
      <c r="AT154" s="210" t="s">
        <v>71</v>
      </c>
      <c r="AU154" s="210" t="s">
        <v>79</v>
      </c>
      <c r="AY154" s="209" t="s">
        <v>153</v>
      </c>
      <c r="BK154" s="211">
        <f>SUM(BK155:BK156)</f>
        <v>0</v>
      </c>
    </row>
    <row r="155" s="2" customFormat="1" ht="16.5" customHeight="1">
      <c r="A155" s="39"/>
      <c r="B155" s="40"/>
      <c r="C155" s="257" t="s">
        <v>319</v>
      </c>
      <c r="D155" s="257" t="s">
        <v>370</v>
      </c>
      <c r="E155" s="258" t="s">
        <v>1043</v>
      </c>
      <c r="F155" s="259" t="s">
        <v>1044</v>
      </c>
      <c r="G155" s="260" t="s">
        <v>991</v>
      </c>
      <c r="H155" s="261">
        <v>1</v>
      </c>
      <c r="I155" s="262"/>
      <c r="J155" s="263">
        <f>ROUND(I155*H155,2)</f>
        <v>0</v>
      </c>
      <c r="K155" s="259" t="s">
        <v>257</v>
      </c>
      <c r="L155" s="264"/>
      <c r="M155" s="265" t="s">
        <v>19</v>
      </c>
      <c r="N155" s="266" t="s">
        <v>43</v>
      </c>
      <c r="O155" s="85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5" t="s">
        <v>208</v>
      </c>
      <c r="AT155" s="225" t="s">
        <v>370</v>
      </c>
      <c r="AU155" s="225" t="s">
        <v>81</v>
      </c>
      <c r="AY155" s="18" t="s">
        <v>153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8" t="s">
        <v>79</v>
      </c>
      <c r="BK155" s="226">
        <f>ROUND(I155*H155,2)</f>
        <v>0</v>
      </c>
      <c r="BL155" s="18" t="s">
        <v>161</v>
      </c>
      <c r="BM155" s="225" t="s">
        <v>1045</v>
      </c>
    </row>
    <row r="156" s="2" customFormat="1">
      <c r="A156" s="39"/>
      <c r="B156" s="40"/>
      <c r="C156" s="41"/>
      <c r="D156" s="227" t="s">
        <v>163</v>
      </c>
      <c r="E156" s="41"/>
      <c r="F156" s="228" t="s">
        <v>1044</v>
      </c>
      <c r="G156" s="41"/>
      <c r="H156" s="41"/>
      <c r="I156" s="229"/>
      <c r="J156" s="41"/>
      <c r="K156" s="41"/>
      <c r="L156" s="45"/>
      <c r="M156" s="230"/>
      <c r="N156" s="231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163</v>
      </c>
      <c r="AU156" s="18" t="s">
        <v>81</v>
      </c>
    </row>
    <row r="157" s="12" customFormat="1" ht="22.8" customHeight="1">
      <c r="A157" s="12"/>
      <c r="B157" s="198"/>
      <c r="C157" s="199"/>
      <c r="D157" s="200" t="s">
        <v>71</v>
      </c>
      <c r="E157" s="212" t="s">
        <v>1046</v>
      </c>
      <c r="F157" s="212" t="s">
        <v>1047</v>
      </c>
      <c r="G157" s="199"/>
      <c r="H157" s="199"/>
      <c r="I157" s="202"/>
      <c r="J157" s="213">
        <f>BK157</f>
        <v>0</v>
      </c>
      <c r="K157" s="199"/>
      <c r="L157" s="204"/>
      <c r="M157" s="205"/>
      <c r="N157" s="206"/>
      <c r="O157" s="206"/>
      <c r="P157" s="207">
        <f>SUM(P158:P167)</f>
        <v>0</v>
      </c>
      <c r="Q157" s="206"/>
      <c r="R157" s="207">
        <f>SUM(R158:R167)</f>
        <v>0</v>
      </c>
      <c r="S157" s="206"/>
      <c r="T157" s="208">
        <f>SUM(T158:T167)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9" t="s">
        <v>79</v>
      </c>
      <c r="AT157" s="210" t="s">
        <v>71</v>
      </c>
      <c r="AU157" s="210" t="s">
        <v>79</v>
      </c>
      <c r="AY157" s="209" t="s">
        <v>153</v>
      </c>
      <c r="BK157" s="211">
        <f>SUM(BK158:BK167)</f>
        <v>0</v>
      </c>
    </row>
    <row r="158" s="2" customFormat="1" ht="66.75" customHeight="1">
      <c r="A158" s="39"/>
      <c r="B158" s="40"/>
      <c r="C158" s="257" t="s">
        <v>326</v>
      </c>
      <c r="D158" s="257" t="s">
        <v>370</v>
      </c>
      <c r="E158" s="258" t="s">
        <v>1048</v>
      </c>
      <c r="F158" s="259" t="s">
        <v>1049</v>
      </c>
      <c r="G158" s="260" t="s">
        <v>256</v>
      </c>
      <c r="H158" s="261">
        <v>1</v>
      </c>
      <c r="I158" s="262"/>
      <c r="J158" s="263">
        <f>ROUND(I158*H158,2)</f>
        <v>0</v>
      </c>
      <c r="K158" s="259" t="s">
        <v>257</v>
      </c>
      <c r="L158" s="264"/>
      <c r="M158" s="265" t="s">
        <v>19</v>
      </c>
      <c r="N158" s="266" t="s">
        <v>43</v>
      </c>
      <c r="O158" s="85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5" t="s">
        <v>208</v>
      </c>
      <c r="AT158" s="225" t="s">
        <v>370</v>
      </c>
      <c r="AU158" s="225" t="s">
        <v>81</v>
      </c>
      <c r="AY158" s="18" t="s">
        <v>153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8" t="s">
        <v>79</v>
      </c>
      <c r="BK158" s="226">
        <f>ROUND(I158*H158,2)</f>
        <v>0</v>
      </c>
      <c r="BL158" s="18" t="s">
        <v>161</v>
      </c>
      <c r="BM158" s="225" t="s">
        <v>1050</v>
      </c>
    </row>
    <row r="159" s="2" customFormat="1">
      <c r="A159" s="39"/>
      <c r="B159" s="40"/>
      <c r="C159" s="41"/>
      <c r="D159" s="227" t="s">
        <v>163</v>
      </c>
      <c r="E159" s="41"/>
      <c r="F159" s="228" t="s">
        <v>1051</v>
      </c>
      <c r="G159" s="41"/>
      <c r="H159" s="41"/>
      <c r="I159" s="229"/>
      <c r="J159" s="41"/>
      <c r="K159" s="41"/>
      <c r="L159" s="45"/>
      <c r="M159" s="230"/>
      <c r="N159" s="231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163</v>
      </c>
      <c r="AU159" s="18" t="s">
        <v>81</v>
      </c>
    </row>
    <row r="160" s="2" customFormat="1" ht="33" customHeight="1">
      <c r="A160" s="39"/>
      <c r="B160" s="40"/>
      <c r="C160" s="257" t="s">
        <v>336</v>
      </c>
      <c r="D160" s="257" t="s">
        <v>370</v>
      </c>
      <c r="E160" s="258" t="s">
        <v>1052</v>
      </c>
      <c r="F160" s="259" t="s">
        <v>1053</v>
      </c>
      <c r="G160" s="260" t="s">
        <v>256</v>
      </c>
      <c r="H160" s="261">
        <v>1</v>
      </c>
      <c r="I160" s="262"/>
      <c r="J160" s="263">
        <f>ROUND(I160*H160,2)</f>
        <v>0</v>
      </c>
      <c r="K160" s="259" t="s">
        <v>257</v>
      </c>
      <c r="L160" s="264"/>
      <c r="M160" s="265" t="s">
        <v>19</v>
      </c>
      <c r="N160" s="266" t="s">
        <v>43</v>
      </c>
      <c r="O160" s="85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5" t="s">
        <v>208</v>
      </c>
      <c r="AT160" s="225" t="s">
        <v>370</v>
      </c>
      <c r="AU160" s="225" t="s">
        <v>81</v>
      </c>
      <c r="AY160" s="18" t="s">
        <v>153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8" t="s">
        <v>79</v>
      </c>
      <c r="BK160" s="226">
        <f>ROUND(I160*H160,2)</f>
        <v>0</v>
      </c>
      <c r="BL160" s="18" t="s">
        <v>161</v>
      </c>
      <c r="BM160" s="225" t="s">
        <v>1054</v>
      </c>
    </row>
    <row r="161" s="2" customFormat="1">
      <c r="A161" s="39"/>
      <c r="B161" s="40"/>
      <c r="C161" s="41"/>
      <c r="D161" s="227" t="s">
        <v>163</v>
      </c>
      <c r="E161" s="41"/>
      <c r="F161" s="228" t="s">
        <v>1053</v>
      </c>
      <c r="G161" s="41"/>
      <c r="H161" s="41"/>
      <c r="I161" s="229"/>
      <c r="J161" s="41"/>
      <c r="K161" s="41"/>
      <c r="L161" s="45"/>
      <c r="M161" s="230"/>
      <c r="N161" s="231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163</v>
      </c>
      <c r="AU161" s="18" t="s">
        <v>81</v>
      </c>
    </row>
    <row r="162" s="2" customFormat="1" ht="21.75" customHeight="1">
      <c r="A162" s="39"/>
      <c r="B162" s="40"/>
      <c r="C162" s="257" t="s">
        <v>343</v>
      </c>
      <c r="D162" s="257" t="s">
        <v>370</v>
      </c>
      <c r="E162" s="258" t="s">
        <v>1055</v>
      </c>
      <c r="F162" s="259" t="s">
        <v>1056</v>
      </c>
      <c r="G162" s="260" t="s">
        <v>256</v>
      </c>
      <c r="H162" s="261">
        <v>1</v>
      </c>
      <c r="I162" s="262"/>
      <c r="J162" s="263">
        <f>ROUND(I162*H162,2)</f>
        <v>0</v>
      </c>
      <c r="K162" s="259" t="s">
        <v>257</v>
      </c>
      <c r="L162" s="264"/>
      <c r="M162" s="265" t="s">
        <v>19</v>
      </c>
      <c r="N162" s="266" t="s">
        <v>43</v>
      </c>
      <c r="O162" s="85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5" t="s">
        <v>208</v>
      </c>
      <c r="AT162" s="225" t="s">
        <v>370</v>
      </c>
      <c r="AU162" s="225" t="s">
        <v>81</v>
      </c>
      <c r="AY162" s="18" t="s">
        <v>153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8" t="s">
        <v>79</v>
      </c>
      <c r="BK162" s="226">
        <f>ROUND(I162*H162,2)</f>
        <v>0</v>
      </c>
      <c r="BL162" s="18" t="s">
        <v>161</v>
      </c>
      <c r="BM162" s="225" t="s">
        <v>1057</v>
      </c>
    </row>
    <row r="163" s="2" customFormat="1">
      <c r="A163" s="39"/>
      <c r="B163" s="40"/>
      <c r="C163" s="41"/>
      <c r="D163" s="227" t="s">
        <v>163</v>
      </c>
      <c r="E163" s="41"/>
      <c r="F163" s="228" t="s">
        <v>1058</v>
      </c>
      <c r="G163" s="41"/>
      <c r="H163" s="41"/>
      <c r="I163" s="229"/>
      <c r="J163" s="41"/>
      <c r="K163" s="41"/>
      <c r="L163" s="45"/>
      <c r="M163" s="230"/>
      <c r="N163" s="231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163</v>
      </c>
      <c r="AU163" s="18" t="s">
        <v>81</v>
      </c>
    </row>
    <row r="164" s="2" customFormat="1" ht="33" customHeight="1">
      <c r="A164" s="39"/>
      <c r="B164" s="40"/>
      <c r="C164" s="257" t="s">
        <v>349</v>
      </c>
      <c r="D164" s="257" t="s">
        <v>370</v>
      </c>
      <c r="E164" s="258" t="s">
        <v>1059</v>
      </c>
      <c r="F164" s="259" t="s">
        <v>1053</v>
      </c>
      <c r="G164" s="260" t="s">
        <v>256</v>
      </c>
      <c r="H164" s="261">
        <v>1</v>
      </c>
      <c r="I164" s="262"/>
      <c r="J164" s="263">
        <f>ROUND(I164*H164,2)</f>
        <v>0</v>
      </c>
      <c r="K164" s="259" t="s">
        <v>257</v>
      </c>
      <c r="L164" s="264"/>
      <c r="M164" s="265" t="s">
        <v>19</v>
      </c>
      <c r="N164" s="266" t="s">
        <v>43</v>
      </c>
      <c r="O164" s="85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5" t="s">
        <v>208</v>
      </c>
      <c r="AT164" s="225" t="s">
        <v>370</v>
      </c>
      <c r="AU164" s="225" t="s">
        <v>81</v>
      </c>
      <c r="AY164" s="18" t="s">
        <v>153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8" t="s">
        <v>79</v>
      </c>
      <c r="BK164" s="226">
        <f>ROUND(I164*H164,2)</f>
        <v>0</v>
      </c>
      <c r="BL164" s="18" t="s">
        <v>161</v>
      </c>
      <c r="BM164" s="225" t="s">
        <v>1060</v>
      </c>
    </row>
    <row r="165" s="2" customFormat="1">
      <c r="A165" s="39"/>
      <c r="B165" s="40"/>
      <c r="C165" s="41"/>
      <c r="D165" s="227" t="s">
        <v>163</v>
      </c>
      <c r="E165" s="41"/>
      <c r="F165" s="228" t="s">
        <v>1053</v>
      </c>
      <c r="G165" s="41"/>
      <c r="H165" s="41"/>
      <c r="I165" s="229"/>
      <c r="J165" s="41"/>
      <c r="K165" s="41"/>
      <c r="L165" s="45"/>
      <c r="M165" s="230"/>
      <c r="N165" s="231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163</v>
      </c>
      <c r="AU165" s="18" t="s">
        <v>81</v>
      </c>
    </row>
    <row r="166" s="2" customFormat="1" ht="24.15" customHeight="1">
      <c r="A166" s="39"/>
      <c r="B166" s="40"/>
      <c r="C166" s="257" t="s">
        <v>357</v>
      </c>
      <c r="D166" s="257" t="s">
        <v>370</v>
      </c>
      <c r="E166" s="258" t="s">
        <v>1061</v>
      </c>
      <c r="F166" s="259" t="s">
        <v>1062</v>
      </c>
      <c r="G166" s="260" t="s">
        <v>256</v>
      </c>
      <c r="H166" s="261">
        <v>1</v>
      </c>
      <c r="I166" s="262"/>
      <c r="J166" s="263">
        <f>ROUND(I166*H166,2)</f>
        <v>0</v>
      </c>
      <c r="K166" s="259" t="s">
        <v>257</v>
      </c>
      <c r="L166" s="264"/>
      <c r="M166" s="265" t="s">
        <v>19</v>
      </c>
      <c r="N166" s="266" t="s">
        <v>43</v>
      </c>
      <c r="O166" s="85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5" t="s">
        <v>208</v>
      </c>
      <c r="AT166" s="225" t="s">
        <v>370</v>
      </c>
      <c r="AU166" s="225" t="s">
        <v>81</v>
      </c>
      <c r="AY166" s="18" t="s">
        <v>153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8" t="s">
        <v>79</v>
      </c>
      <c r="BK166" s="226">
        <f>ROUND(I166*H166,2)</f>
        <v>0</v>
      </c>
      <c r="BL166" s="18" t="s">
        <v>161</v>
      </c>
      <c r="BM166" s="225" t="s">
        <v>1063</v>
      </c>
    </row>
    <row r="167" s="2" customFormat="1">
      <c r="A167" s="39"/>
      <c r="B167" s="40"/>
      <c r="C167" s="41"/>
      <c r="D167" s="227" t="s">
        <v>163</v>
      </c>
      <c r="E167" s="41"/>
      <c r="F167" s="228" t="s">
        <v>1062</v>
      </c>
      <c r="G167" s="41"/>
      <c r="H167" s="41"/>
      <c r="I167" s="229"/>
      <c r="J167" s="41"/>
      <c r="K167" s="41"/>
      <c r="L167" s="45"/>
      <c r="M167" s="230"/>
      <c r="N167" s="23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163</v>
      </c>
      <c r="AU167" s="18" t="s">
        <v>81</v>
      </c>
    </row>
    <row r="168" s="12" customFormat="1" ht="22.8" customHeight="1">
      <c r="A168" s="12"/>
      <c r="B168" s="198"/>
      <c r="C168" s="199"/>
      <c r="D168" s="200" t="s">
        <v>71</v>
      </c>
      <c r="E168" s="212" t="s">
        <v>1064</v>
      </c>
      <c r="F168" s="212" t="s">
        <v>1065</v>
      </c>
      <c r="G168" s="199"/>
      <c r="H168" s="199"/>
      <c r="I168" s="202"/>
      <c r="J168" s="213">
        <f>BK168</f>
        <v>0</v>
      </c>
      <c r="K168" s="199"/>
      <c r="L168" s="204"/>
      <c r="M168" s="205"/>
      <c r="N168" s="206"/>
      <c r="O168" s="206"/>
      <c r="P168" s="207">
        <f>SUM(P169:P172)</f>
        <v>0</v>
      </c>
      <c r="Q168" s="206"/>
      <c r="R168" s="207">
        <f>SUM(R169:R172)</f>
        <v>0</v>
      </c>
      <c r="S168" s="206"/>
      <c r="T168" s="208">
        <f>SUM(T169:T172)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9" t="s">
        <v>79</v>
      </c>
      <c r="AT168" s="210" t="s">
        <v>71</v>
      </c>
      <c r="AU168" s="210" t="s">
        <v>79</v>
      </c>
      <c r="AY168" s="209" t="s">
        <v>153</v>
      </c>
      <c r="BK168" s="211">
        <f>SUM(BK169:BK172)</f>
        <v>0</v>
      </c>
    </row>
    <row r="169" s="2" customFormat="1" ht="24.15" customHeight="1">
      <c r="A169" s="39"/>
      <c r="B169" s="40"/>
      <c r="C169" s="257" t="s">
        <v>363</v>
      </c>
      <c r="D169" s="257" t="s">
        <v>370</v>
      </c>
      <c r="E169" s="258" t="s">
        <v>1066</v>
      </c>
      <c r="F169" s="259" t="s">
        <v>1067</v>
      </c>
      <c r="G169" s="260" t="s">
        <v>991</v>
      </c>
      <c r="H169" s="261">
        <v>1</v>
      </c>
      <c r="I169" s="262"/>
      <c r="J169" s="263">
        <f>ROUND(I169*H169,2)</f>
        <v>0</v>
      </c>
      <c r="K169" s="259" t="s">
        <v>257</v>
      </c>
      <c r="L169" s="264"/>
      <c r="M169" s="265" t="s">
        <v>19</v>
      </c>
      <c r="N169" s="266" t="s">
        <v>43</v>
      </c>
      <c r="O169" s="85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5" t="s">
        <v>208</v>
      </c>
      <c r="AT169" s="225" t="s">
        <v>370</v>
      </c>
      <c r="AU169" s="225" t="s">
        <v>81</v>
      </c>
      <c r="AY169" s="18" t="s">
        <v>153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8" t="s">
        <v>79</v>
      </c>
      <c r="BK169" s="226">
        <f>ROUND(I169*H169,2)</f>
        <v>0</v>
      </c>
      <c r="BL169" s="18" t="s">
        <v>161</v>
      </c>
      <c r="BM169" s="225" t="s">
        <v>1068</v>
      </c>
    </row>
    <row r="170" s="2" customFormat="1">
      <c r="A170" s="39"/>
      <c r="B170" s="40"/>
      <c r="C170" s="41"/>
      <c r="D170" s="227" t="s">
        <v>163</v>
      </c>
      <c r="E170" s="41"/>
      <c r="F170" s="228" t="s">
        <v>1067</v>
      </c>
      <c r="G170" s="41"/>
      <c r="H170" s="41"/>
      <c r="I170" s="229"/>
      <c r="J170" s="41"/>
      <c r="K170" s="41"/>
      <c r="L170" s="45"/>
      <c r="M170" s="230"/>
      <c r="N170" s="231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163</v>
      </c>
      <c r="AU170" s="18" t="s">
        <v>81</v>
      </c>
    </row>
    <row r="171" s="2" customFormat="1" ht="16.5" customHeight="1">
      <c r="A171" s="39"/>
      <c r="B171" s="40"/>
      <c r="C171" s="257" t="s">
        <v>369</v>
      </c>
      <c r="D171" s="257" t="s">
        <v>370</v>
      </c>
      <c r="E171" s="258" t="s">
        <v>1069</v>
      </c>
      <c r="F171" s="259" t="s">
        <v>1070</v>
      </c>
      <c r="G171" s="260" t="s">
        <v>991</v>
      </c>
      <c r="H171" s="261">
        <v>1</v>
      </c>
      <c r="I171" s="262"/>
      <c r="J171" s="263">
        <f>ROUND(I171*H171,2)</f>
        <v>0</v>
      </c>
      <c r="K171" s="259" t="s">
        <v>257</v>
      </c>
      <c r="L171" s="264"/>
      <c r="M171" s="265" t="s">
        <v>19</v>
      </c>
      <c r="N171" s="266" t="s">
        <v>43</v>
      </c>
      <c r="O171" s="85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5" t="s">
        <v>208</v>
      </c>
      <c r="AT171" s="225" t="s">
        <v>370</v>
      </c>
      <c r="AU171" s="225" t="s">
        <v>81</v>
      </c>
      <c r="AY171" s="18" t="s">
        <v>153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8" t="s">
        <v>79</v>
      </c>
      <c r="BK171" s="226">
        <f>ROUND(I171*H171,2)</f>
        <v>0</v>
      </c>
      <c r="BL171" s="18" t="s">
        <v>161</v>
      </c>
      <c r="BM171" s="225" t="s">
        <v>1071</v>
      </c>
    </row>
    <row r="172" s="2" customFormat="1">
      <c r="A172" s="39"/>
      <c r="B172" s="40"/>
      <c r="C172" s="41"/>
      <c r="D172" s="227" t="s">
        <v>163</v>
      </c>
      <c r="E172" s="41"/>
      <c r="F172" s="228" t="s">
        <v>1070</v>
      </c>
      <c r="G172" s="41"/>
      <c r="H172" s="41"/>
      <c r="I172" s="229"/>
      <c r="J172" s="41"/>
      <c r="K172" s="41"/>
      <c r="L172" s="45"/>
      <c r="M172" s="230"/>
      <c r="N172" s="231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163</v>
      </c>
      <c r="AU172" s="18" t="s">
        <v>81</v>
      </c>
    </row>
    <row r="173" s="12" customFormat="1" ht="22.8" customHeight="1">
      <c r="A173" s="12"/>
      <c r="B173" s="198"/>
      <c r="C173" s="199"/>
      <c r="D173" s="200" t="s">
        <v>71</v>
      </c>
      <c r="E173" s="212" t="s">
        <v>1072</v>
      </c>
      <c r="F173" s="212" t="s">
        <v>1073</v>
      </c>
      <c r="G173" s="199"/>
      <c r="H173" s="199"/>
      <c r="I173" s="202"/>
      <c r="J173" s="213">
        <f>BK173</f>
        <v>0</v>
      </c>
      <c r="K173" s="199"/>
      <c r="L173" s="204"/>
      <c r="M173" s="205"/>
      <c r="N173" s="206"/>
      <c r="O173" s="206"/>
      <c r="P173" s="207">
        <f>SUM(P174:P175)</f>
        <v>0</v>
      </c>
      <c r="Q173" s="206"/>
      <c r="R173" s="207">
        <f>SUM(R174:R175)</f>
        <v>0</v>
      </c>
      <c r="S173" s="206"/>
      <c r="T173" s="208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9" t="s">
        <v>79</v>
      </c>
      <c r="AT173" s="210" t="s">
        <v>71</v>
      </c>
      <c r="AU173" s="210" t="s">
        <v>79</v>
      </c>
      <c r="AY173" s="209" t="s">
        <v>153</v>
      </c>
      <c r="BK173" s="211">
        <f>SUM(BK174:BK175)</f>
        <v>0</v>
      </c>
    </row>
    <row r="174" s="2" customFormat="1" ht="24.15" customHeight="1">
      <c r="A174" s="39"/>
      <c r="B174" s="40"/>
      <c r="C174" s="257" t="s">
        <v>375</v>
      </c>
      <c r="D174" s="257" t="s">
        <v>370</v>
      </c>
      <c r="E174" s="258" t="s">
        <v>1074</v>
      </c>
      <c r="F174" s="259" t="s">
        <v>1075</v>
      </c>
      <c r="G174" s="260" t="s">
        <v>991</v>
      </c>
      <c r="H174" s="261">
        <v>1</v>
      </c>
      <c r="I174" s="262"/>
      <c r="J174" s="263">
        <f>ROUND(I174*H174,2)</f>
        <v>0</v>
      </c>
      <c r="K174" s="259" t="s">
        <v>257</v>
      </c>
      <c r="L174" s="264"/>
      <c r="M174" s="265" t="s">
        <v>19</v>
      </c>
      <c r="N174" s="266" t="s">
        <v>43</v>
      </c>
      <c r="O174" s="85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5" t="s">
        <v>208</v>
      </c>
      <c r="AT174" s="225" t="s">
        <v>370</v>
      </c>
      <c r="AU174" s="225" t="s">
        <v>81</v>
      </c>
      <c r="AY174" s="18" t="s">
        <v>153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8" t="s">
        <v>79</v>
      </c>
      <c r="BK174" s="226">
        <f>ROUND(I174*H174,2)</f>
        <v>0</v>
      </c>
      <c r="BL174" s="18" t="s">
        <v>161</v>
      </c>
      <c r="BM174" s="225" t="s">
        <v>1076</v>
      </c>
    </row>
    <row r="175" s="2" customFormat="1">
      <c r="A175" s="39"/>
      <c r="B175" s="40"/>
      <c r="C175" s="41"/>
      <c r="D175" s="227" t="s">
        <v>163</v>
      </c>
      <c r="E175" s="41"/>
      <c r="F175" s="228" t="s">
        <v>1075</v>
      </c>
      <c r="G175" s="41"/>
      <c r="H175" s="41"/>
      <c r="I175" s="229"/>
      <c r="J175" s="41"/>
      <c r="K175" s="41"/>
      <c r="L175" s="45"/>
      <c r="M175" s="230"/>
      <c r="N175" s="231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163</v>
      </c>
      <c r="AU175" s="18" t="s">
        <v>81</v>
      </c>
    </row>
    <row r="176" s="12" customFormat="1" ht="22.8" customHeight="1">
      <c r="A176" s="12"/>
      <c r="B176" s="198"/>
      <c r="C176" s="199"/>
      <c r="D176" s="200" t="s">
        <v>71</v>
      </c>
      <c r="E176" s="212" t="s">
        <v>1077</v>
      </c>
      <c r="F176" s="212" t="s">
        <v>1078</v>
      </c>
      <c r="G176" s="199"/>
      <c r="H176" s="199"/>
      <c r="I176" s="202"/>
      <c r="J176" s="213">
        <f>BK176</f>
        <v>0</v>
      </c>
      <c r="K176" s="199"/>
      <c r="L176" s="204"/>
      <c r="M176" s="205"/>
      <c r="N176" s="206"/>
      <c r="O176" s="206"/>
      <c r="P176" s="207">
        <f>SUM(P177:P194)</f>
        <v>0</v>
      </c>
      <c r="Q176" s="206"/>
      <c r="R176" s="207">
        <f>SUM(R177:R194)</f>
        <v>0</v>
      </c>
      <c r="S176" s="206"/>
      <c r="T176" s="208">
        <f>SUM(T177:T194)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9" t="s">
        <v>79</v>
      </c>
      <c r="AT176" s="210" t="s">
        <v>71</v>
      </c>
      <c r="AU176" s="210" t="s">
        <v>79</v>
      </c>
      <c r="AY176" s="209" t="s">
        <v>153</v>
      </c>
      <c r="BK176" s="211">
        <f>SUM(BK177:BK194)</f>
        <v>0</v>
      </c>
    </row>
    <row r="177" s="2" customFormat="1" ht="16.5" customHeight="1">
      <c r="A177" s="39"/>
      <c r="B177" s="40"/>
      <c r="C177" s="214" t="s">
        <v>381</v>
      </c>
      <c r="D177" s="214" t="s">
        <v>156</v>
      </c>
      <c r="E177" s="215" t="s">
        <v>1079</v>
      </c>
      <c r="F177" s="216" t="s">
        <v>1080</v>
      </c>
      <c r="G177" s="217" t="s">
        <v>246</v>
      </c>
      <c r="H177" s="218">
        <v>305</v>
      </c>
      <c r="I177" s="219"/>
      <c r="J177" s="220">
        <f>ROUND(I177*H177,2)</f>
        <v>0</v>
      </c>
      <c r="K177" s="216" t="s">
        <v>257</v>
      </c>
      <c r="L177" s="45"/>
      <c r="M177" s="221" t="s">
        <v>19</v>
      </c>
      <c r="N177" s="222" t="s">
        <v>43</v>
      </c>
      <c r="O177" s="85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5" t="s">
        <v>161</v>
      </c>
      <c r="AT177" s="225" t="s">
        <v>156</v>
      </c>
      <c r="AU177" s="225" t="s">
        <v>81</v>
      </c>
      <c r="AY177" s="18" t="s">
        <v>153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8" t="s">
        <v>79</v>
      </c>
      <c r="BK177" s="226">
        <f>ROUND(I177*H177,2)</f>
        <v>0</v>
      </c>
      <c r="BL177" s="18" t="s">
        <v>161</v>
      </c>
      <c r="BM177" s="225" t="s">
        <v>1081</v>
      </c>
    </row>
    <row r="178" s="2" customFormat="1">
      <c r="A178" s="39"/>
      <c r="B178" s="40"/>
      <c r="C178" s="41"/>
      <c r="D178" s="227" t="s">
        <v>163</v>
      </c>
      <c r="E178" s="41"/>
      <c r="F178" s="228" t="s">
        <v>1080</v>
      </c>
      <c r="G178" s="41"/>
      <c r="H178" s="41"/>
      <c r="I178" s="229"/>
      <c r="J178" s="41"/>
      <c r="K178" s="41"/>
      <c r="L178" s="45"/>
      <c r="M178" s="230"/>
      <c r="N178" s="231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163</v>
      </c>
      <c r="AU178" s="18" t="s">
        <v>81</v>
      </c>
    </row>
    <row r="179" s="2" customFormat="1" ht="21.75" customHeight="1">
      <c r="A179" s="39"/>
      <c r="B179" s="40"/>
      <c r="C179" s="214" t="s">
        <v>387</v>
      </c>
      <c r="D179" s="214" t="s">
        <v>156</v>
      </c>
      <c r="E179" s="215" t="s">
        <v>1082</v>
      </c>
      <c r="F179" s="216" t="s">
        <v>1083</v>
      </c>
      <c r="G179" s="217" t="s">
        <v>991</v>
      </c>
      <c r="H179" s="218">
        <v>1</v>
      </c>
      <c r="I179" s="219"/>
      <c r="J179" s="220">
        <f>ROUND(I179*H179,2)</f>
        <v>0</v>
      </c>
      <c r="K179" s="216" t="s">
        <v>257</v>
      </c>
      <c r="L179" s="45"/>
      <c r="M179" s="221" t="s">
        <v>19</v>
      </c>
      <c r="N179" s="222" t="s">
        <v>43</v>
      </c>
      <c r="O179" s="85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5" t="s">
        <v>161</v>
      </c>
      <c r="AT179" s="225" t="s">
        <v>156</v>
      </c>
      <c r="AU179" s="225" t="s">
        <v>81</v>
      </c>
      <c r="AY179" s="18" t="s">
        <v>153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8" t="s">
        <v>79</v>
      </c>
      <c r="BK179" s="226">
        <f>ROUND(I179*H179,2)</f>
        <v>0</v>
      </c>
      <c r="BL179" s="18" t="s">
        <v>161</v>
      </c>
      <c r="BM179" s="225" t="s">
        <v>1084</v>
      </c>
    </row>
    <row r="180" s="2" customFormat="1">
      <c r="A180" s="39"/>
      <c r="B180" s="40"/>
      <c r="C180" s="41"/>
      <c r="D180" s="227" t="s">
        <v>163</v>
      </c>
      <c r="E180" s="41"/>
      <c r="F180" s="228" t="s">
        <v>1083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163</v>
      </c>
      <c r="AU180" s="18" t="s">
        <v>81</v>
      </c>
    </row>
    <row r="181" s="2" customFormat="1" ht="16.5" customHeight="1">
      <c r="A181" s="39"/>
      <c r="B181" s="40"/>
      <c r="C181" s="214" t="s">
        <v>393</v>
      </c>
      <c r="D181" s="214" t="s">
        <v>156</v>
      </c>
      <c r="E181" s="215" t="s">
        <v>1085</v>
      </c>
      <c r="F181" s="216" t="s">
        <v>1086</v>
      </c>
      <c r="G181" s="217" t="s">
        <v>991</v>
      </c>
      <c r="H181" s="218">
        <v>1</v>
      </c>
      <c r="I181" s="219"/>
      <c r="J181" s="220">
        <f>ROUND(I181*H181,2)</f>
        <v>0</v>
      </c>
      <c r="K181" s="216" t="s">
        <v>257</v>
      </c>
      <c r="L181" s="45"/>
      <c r="M181" s="221" t="s">
        <v>19</v>
      </c>
      <c r="N181" s="222" t="s">
        <v>43</v>
      </c>
      <c r="O181" s="85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5" t="s">
        <v>161</v>
      </c>
      <c r="AT181" s="225" t="s">
        <v>156</v>
      </c>
      <c r="AU181" s="225" t="s">
        <v>81</v>
      </c>
      <c r="AY181" s="18" t="s">
        <v>153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8" t="s">
        <v>79</v>
      </c>
      <c r="BK181" s="226">
        <f>ROUND(I181*H181,2)</f>
        <v>0</v>
      </c>
      <c r="BL181" s="18" t="s">
        <v>161</v>
      </c>
      <c r="BM181" s="225" t="s">
        <v>1087</v>
      </c>
    </row>
    <row r="182" s="2" customFormat="1">
      <c r="A182" s="39"/>
      <c r="B182" s="40"/>
      <c r="C182" s="41"/>
      <c r="D182" s="227" t="s">
        <v>163</v>
      </c>
      <c r="E182" s="41"/>
      <c r="F182" s="228" t="s">
        <v>1088</v>
      </c>
      <c r="G182" s="41"/>
      <c r="H182" s="41"/>
      <c r="I182" s="229"/>
      <c r="J182" s="41"/>
      <c r="K182" s="41"/>
      <c r="L182" s="45"/>
      <c r="M182" s="230"/>
      <c r="N182" s="231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163</v>
      </c>
      <c r="AU182" s="18" t="s">
        <v>81</v>
      </c>
    </row>
    <row r="183" s="2" customFormat="1" ht="16.5" customHeight="1">
      <c r="A183" s="39"/>
      <c r="B183" s="40"/>
      <c r="C183" s="214" t="s">
        <v>399</v>
      </c>
      <c r="D183" s="214" t="s">
        <v>156</v>
      </c>
      <c r="E183" s="215" t="s">
        <v>1089</v>
      </c>
      <c r="F183" s="216" t="s">
        <v>1090</v>
      </c>
      <c r="G183" s="217" t="s">
        <v>991</v>
      </c>
      <c r="H183" s="218">
        <v>1</v>
      </c>
      <c r="I183" s="219"/>
      <c r="J183" s="220">
        <f>ROUND(I183*H183,2)</f>
        <v>0</v>
      </c>
      <c r="K183" s="216" t="s">
        <v>257</v>
      </c>
      <c r="L183" s="45"/>
      <c r="M183" s="221" t="s">
        <v>19</v>
      </c>
      <c r="N183" s="222" t="s">
        <v>43</v>
      </c>
      <c r="O183" s="85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5" t="s">
        <v>161</v>
      </c>
      <c r="AT183" s="225" t="s">
        <v>156</v>
      </c>
      <c r="AU183" s="225" t="s">
        <v>81</v>
      </c>
      <c r="AY183" s="18" t="s">
        <v>153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8" t="s">
        <v>79</v>
      </c>
      <c r="BK183" s="226">
        <f>ROUND(I183*H183,2)</f>
        <v>0</v>
      </c>
      <c r="BL183" s="18" t="s">
        <v>161</v>
      </c>
      <c r="BM183" s="225" t="s">
        <v>1091</v>
      </c>
    </row>
    <row r="184" s="2" customFormat="1">
      <c r="A184" s="39"/>
      <c r="B184" s="40"/>
      <c r="C184" s="41"/>
      <c r="D184" s="227" t="s">
        <v>163</v>
      </c>
      <c r="E184" s="41"/>
      <c r="F184" s="228" t="s">
        <v>1090</v>
      </c>
      <c r="G184" s="41"/>
      <c r="H184" s="41"/>
      <c r="I184" s="229"/>
      <c r="J184" s="41"/>
      <c r="K184" s="41"/>
      <c r="L184" s="45"/>
      <c r="M184" s="230"/>
      <c r="N184" s="231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163</v>
      </c>
      <c r="AU184" s="18" t="s">
        <v>81</v>
      </c>
    </row>
    <row r="185" s="2" customFormat="1" ht="16.5" customHeight="1">
      <c r="A185" s="39"/>
      <c r="B185" s="40"/>
      <c r="C185" s="214" t="s">
        <v>407</v>
      </c>
      <c r="D185" s="214" t="s">
        <v>156</v>
      </c>
      <c r="E185" s="215" t="s">
        <v>1092</v>
      </c>
      <c r="F185" s="216" t="s">
        <v>1093</v>
      </c>
      <c r="G185" s="217" t="s">
        <v>991</v>
      </c>
      <c r="H185" s="218">
        <v>1</v>
      </c>
      <c r="I185" s="219"/>
      <c r="J185" s="220">
        <f>ROUND(I185*H185,2)</f>
        <v>0</v>
      </c>
      <c r="K185" s="216" t="s">
        <v>257</v>
      </c>
      <c r="L185" s="45"/>
      <c r="M185" s="221" t="s">
        <v>19</v>
      </c>
      <c r="N185" s="222" t="s">
        <v>43</v>
      </c>
      <c r="O185" s="85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5" t="s">
        <v>161</v>
      </c>
      <c r="AT185" s="225" t="s">
        <v>156</v>
      </c>
      <c r="AU185" s="225" t="s">
        <v>81</v>
      </c>
      <c r="AY185" s="18" t="s">
        <v>153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8" t="s">
        <v>79</v>
      </c>
      <c r="BK185" s="226">
        <f>ROUND(I185*H185,2)</f>
        <v>0</v>
      </c>
      <c r="BL185" s="18" t="s">
        <v>161</v>
      </c>
      <c r="BM185" s="225" t="s">
        <v>1094</v>
      </c>
    </row>
    <row r="186" s="2" customFormat="1">
      <c r="A186" s="39"/>
      <c r="B186" s="40"/>
      <c r="C186" s="41"/>
      <c r="D186" s="227" t="s">
        <v>163</v>
      </c>
      <c r="E186" s="41"/>
      <c r="F186" s="228" t="s">
        <v>1093</v>
      </c>
      <c r="G186" s="41"/>
      <c r="H186" s="41"/>
      <c r="I186" s="229"/>
      <c r="J186" s="41"/>
      <c r="K186" s="41"/>
      <c r="L186" s="45"/>
      <c r="M186" s="230"/>
      <c r="N186" s="231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163</v>
      </c>
      <c r="AU186" s="18" t="s">
        <v>81</v>
      </c>
    </row>
    <row r="187" s="2" customFormat="1" ht="16.5" customHeight="1">
      <c r="A187" s="39"/>
      <c r="B187" s="40"/>
      <c r="C187" s="214" t="s">
        <v>414</v>
      </c>
      <c r="D187" s="214" t="s">
        <v>156</v>
      </c>
      <c r="E187" s="215" t="s">
        <v>1095</v>
      </c>
      <c r="F187" s="216" t="s">
        <v>1096</v>
      </c>
      <c r="G187" s="217" t="s">
        <v>256</v>
      </c>
      <c r="H187" s="218">
        <v>4</v>
      </c>
      <c r="I187" s="219"/>
      <c r="J187" s="220">
        <f>ROUND(I187*H187,2)</f>
        <v>0</v>
      </c>
      <c r="K187" s="216" t="s">
        <v>257</v>
      </c>
      <c r="L187" s="45"/>
      <c r="M187" s="221" t="s">
        <v>19</v>
      </c>
      <c r="N187" s="222" t="s">
        <v>43</v>
      </c>
      <c r="O187" s="85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5" t="s">
        <v>161</v>
      </c>
      <c r="AT187" s="225" t="s">
        <v>156</v>
      </c>
      <c r="AU187" s="225" t="s">
        <v>81</v>
      </c>
      <c r="AY187" s="18" t="s">
        <v>153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8" t="s">
        <v>79</v>
      </c>
      <c r="BK187" s="226">
        <f>ROUND(I187*H187,2)</f>
        <v>0</v>
      </c>
      <c r="BL187" s="18" t="s">
        <v>161</v>
      </c>
      <c r="BM187" s="225" t="s">
        <v>1097</v>
      </c>
    </row>
    <row r="188" s="2" customFormat="1">
      <c r="A188" s="39"/>
      <c r="B188" s="40"/>
      <c r="C188" s="41"/>
      <c r="D188" s="227" t="s">
        <v>163</v>
      </c>
      <c r="E188" s="41"/>
      <c r="F188" s="228" t="s">
        <v>1096</v>
      </c>
      <c r="G188" s="41"/>
      <c r="H188" s="41"/>
      <c r="I188" s="229"/>
      <c r="J188" s="41"/>
      <c r="K188" s="41"/>
      <c r="L188" s="45"/>
      <c r="M188" s="230"/>
      <c r="N188" s="23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163</v>
      </c>
      <c r="AU188" s="18" t="s">
        <v>81</v>
      </c>
    </row>
    <row r="189" s="2" customFormat="1" ht="16.5" customHeight="1">
      <c r="A189" s="39"/>
      <c r="B189" s="40"/>
      <c r="C189" s="214" t="s">
        <v>420</v>
      </c>
      <c r="D189" s="214" t="s">
        <v>156</v>
      </c>
      <c r="E189" s="215" t="s">
        <v>1098</v>
      </c>
      <c r="F189" s="216" t="s">
        <v>1099</v>
      </c>
      <c r="G189" s="217" t="s">
        <v>256</v>
      </c>
      <c r="H189" s="218">
        <v>3</v>
      </c>
      <c r="I189" s="219"/>
      <c r="J189" s="220">
        <f>ROUND(I189*H189,2)</f>
        <v>0</v>
      </c>
      <c r="K189" s="216" t="s">
        <v>257</v>
      </c>
      <c r="L189" s="45"/>
      <c r="M189" s="221" t="s">
        <v>19</v>
      </c>
      <c r="N189" s="222" t="s">
        <v>43</v>
      </c>
      <c r="O189" s="85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5" t="s">
        <v>161</v>
      </c>
      <c r="AT189" s="225" t="s">
        <v>156</v>
      </c>
      <c r="AU189" s="225" t="s">
        <v>81</v>
      </c>
      <c r="AY189" s="18" t="s">
        <v>153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8" t="s">
        <v>79</v>
      </c>
      <c r="BK189" s="226">
        <f>ROUND(I189*H189,2)</f>
        <v>0</v>
      </c>
      <c r="BL189" s="18" t="s">
        <v>161</v>
      </c>
      <c r="BM189" s="225" t="s">
        <v>1100</v>
      </c>
    </row>
    <row r="190" s="2" customFormat="1">
      <c r="A190" s="39"/>
      <c r="B190" s="40"/>
      <c r="C190" s="41"/>
      <c r="D190" s="227" t="s">
        <v>163</v>
      </c>
      <c r="E190" s="41"/>
      <c r="F190" s="228" t="s">
        <v>1099</v>
      </c>
      <c r="G190" s="41"/>
      <c r="H190" s="41"/>
      <c r="I190" s="229"/>
      <c r="J190" s="41"/>
      <c r="K190" s="41"/>
      <c r="L190" s="45"/>
      <c r="M190" s="230"/>
      <c r="N190" s="231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163</v>
      </c>
      <c r="AU190" s="18" t="s">
        <v>81</v>
      </c>
    </row>
    <row r="191" s="2" customFormat="1" ht="16.5" customHeight="1">
      <c r="A191" s="39"/>
      <c r="B191" s="40"/>
      <c r="C191" s="214" t="s">
        <v>426</v>
      </c>
      <c r="D191" s="214" t="s">
        <v>156</v>
      </c>
      <c r="E191" s="215" t="s">
        <v>1101</v>
      </c>
      <c r="F191" s="216" t="s">
        <v>1102</v>
      </c>
      <c r="G191" s="217" t="s">
        <v>1103</v>
      </c>
      <c r="H191" s="218">
        <v>2</v>
      </c>
      <c r="I191" s="219"/>
      <c r="J191" s="220">
        <f>ROUND(I191*H191,2)</f>
        <v>0</v>
      </c>
      <c r="K191" s="216" t="s">
        <v>257</v>
      </c>
      <c r="L191" s="45"/>
      <c r="M191" s="221" t="s">
        <v>19</v>
      </c>
      <c r="N191" s="222" t="s">
        <v>43</v>
      </c>
      <c r="O191" s="85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5" t="s">
        <v>161</v>
      </c>
      <c r="AT191" s="225" t="s">
        <v>156</v>
      </c>
      <c r="AU191" s="225" t="s">
        <v>81</v>
      </c>
      <c r="AY191" s="18" t="s">
        <v>153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8" t="s">
        <v>79</v>
      </c>
      <c r="BK191" s="226">
        <f>ROUND(I191*H191,2)</f>
        <v>0</v>
      </c>
      <c r="BL191" s="18" t="s">
        <v>161</v>
      </c>
      <c r="BM191" s="225" t="s">
        <v>1104</v>
      </c>
    </row>
    <row r="192" s="2" customFormat="1">
      <c r="A192" s="39"/>
      <c r="B192" s="40"/>
      <c r="C192" s="41"/>
      <c r="D192" s="227" t="s">
        <v>163</v>
      </c>
      <c r="E192" s="41"/>
      <c r="F192" s="228" t="s">
        <v>1102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163</v>
      </c>
      <c r="AU192" s="18" t="s">
        <v>81</v>
      </c>
    </row>
    <row r="193" s="2" customFormat="1" ht="16.5" customHeight="1">
      <c r="A193" s="39"/>
      <c r="B193" s="40"/>
      <c r="C193" s="214" t="s">
        <v>431</v>
      </c>
      <c r="D193" s="214" t="s">
        <v>156</v>
      </c>
      <c r="E193" s="215" t="s">
        <v>1105</v>
      </c>
      <c r="F193" s="216" t="s">
        <v>1106</v>
      </c>
      <c r="G193" s="217" t="s">
        <v>256</v>
      </c>
      <c r="H193" s="218">
        <v>1</v>
      </c>
      <c r="I193" s="219"/>
      <c r="J193" s="220">
        <f>ROUND(I193*H193,2)</f>
        <v>0</v>
      </c>
      <c r="K193" s="216" t="s">
        <v>257</v>
      </c>
      <c r="L193" s="45"/>
      <c r="M193" s="221" t="s">
        <v>19</v>
      </c>
      <c r="N193" s="222" t="s">
        <v>43</v>
      </c>
      <c r="O193" s="85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5" t="s">
        <v>161</v>
      </c>
      <c r="AT193" s="225" t="s">
        <v>156</v>
      </c>
      <c r="AU193" s="225" t="s">
        <v>81</v>
      </c>
      <c r="AY193" s="18" t="s">
        <v>153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8" t="s">
        <v>79</v>
      </c>
      <c r="BK193" s="226">
        <f>ROUND(I193*H193,2)</f>
        <v>0</v>
      </c>
      <c r="BL193" s="18" t="s">
        <v>161</v>
      </c>
      <c r="BM193" s="225" t="s">
        <v>1107</v>
      </c>
    </row>
    <row r="194" s="2" customFormat="1">
      <c r="A194" s="39"/>
      <c r="B194" s="40"/>
      <c r="C194" s="41"/>
      <c r="D194" s="227" t="s">
        <v>163</v>
      </c>
      <c r="E194" s="41"/>
      <c r="F194" s="228" t="s">
        <v>1106</v>
      </c>
      <c r="G194" s="41"/>
      <c r="H194" s="41"/>
      <c r="I194" s="229"/>
      <c r="J194" s="41"/>
      <c r="K194" s="41"/>
      <c r="L194" s="45"/>
      <c r="M194" s="230"/>
      <c r="N194" s="231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163</v>
      </c>
      <c r="AU194" s="18" t="s">
        <v>81</v>
      </c>
    </row>
    <row r="195" s="12" customFormat="1" ht="22.8" customHeight="1">
      <c r="A195" s="12"/>
      <c r="B195" s="198"/>
      <c r="C195" s="199"/>
      <c r="D195" s="200" t="s">
        <v>71</v>
      </c>
      <c r="E195" s="212" t="s">
        <v>1108</v>
      </c>
      <c r="F195" s="212" t="s">
        <v>1042</v>
      </c>
      <c r="G195" s="199"/>
      <c r="H195" s="199"/>
      <c r="I195" s="202"/>
      <c r="J195" s="213">
        <f>BK195</f>
        <v>0</v>
      </c>
      <c r="K195" s="199"/>
      <c r="L195" s="204"/>
      <c r="M195" s="205"/>
      <c r="N195" s="206"/>
      <c r="O195" s="206"/>
      <c r="P195" s="207">
        <f>SUM(P196:P203)</f>
        <v>0</v>
      </c>
      <c r="Q195" s="206"/>
      <c r="R195" s="207">
        <f>SUM(R196:R203)</f>
        <v>0</v>
      </c>
      <c r="S195" s="206"/>
      <c r="T195" s="208">
        <f>SUM(T196:T203)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79</v>
      </c>
      <c r="AT195" s="210" t="s">
        <v>71</v>
      </c>
      <c r="AU195" s="210" t="s">
        <v>79</v>
      </c>
      <c r="AY195" s="209" t="s">
        <v>153</v>
      </c>
      <c r="BK195" s="211">
        <f>SUM(BK196:BK203)</f>
        <v>0</v>
      </c>
    </row>
    <row r="196" s="2" customFormat="1" ht="24.15" customHeight="1">
      <c r="A196" s="39"/>
      <c r="B196" s="40"/>
      <c r="C196" s="214" t="s">
        <v>437</v>
      </c>
      <c r="D196" s="214" t="s">
        <v>156</v>
      </c>
      <c r="E196" s="215" t="s">
        <v>1109</v>
      </c>
      <c r="F196" s="216" t="s">
        <v>1110</v>
      </c>
      <c r="G196" s="217" t="s">
        <v>991</v>
      </c>
      <c r="H196" s="218">
        <v>2</v>
      </c>
      <c r="I196" s="219"/>
      <c r="J196" s="220">
        <f>ROUND(I196*H196,2)</f>
        <v>0</v>
      </c>
      <c r="K196" s="216" t="s">
        <v>257</v>
      </c>
      <c r="L196" s="45"/>
      <c r="M196" s="221" t="s">
        <v>19</v>
      </c>
      <c r="N196" s="222" t="s">
        <v>43</v>
      </c>
      <c r="O196" s="85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5" t="s">
        <v>161</v>
      </c>
      <c r="AT196" s="225" t="s">
        <v>156</v>
      </c>
      <c r="AU196" s="225" t="s">
        <v>81</v>
      </c>
      <c r="AY196" s="18" t="s">
        <v>153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8" t="s">
        <v>79</v>
      </c>
      <c r="BK196" s="226">
        <f>ROUND(I196*H196,2)</f>
        <v>0</v>
      </c>
      <c r="BL196" s="18" t="s">
        <v>161</v>
      </c>
      <c r="BM196" s="225" t="s">
        <v>1111</v>
      </c>
    </row>
    <row r="197" s="2" customFormat="1">
      <c r="A197" s="39"/>
      <c r="B197" s="40"/>
      <c r="C197" s="41"/>
      <c r="D197" s="227" t="s">
        <v>163</v>
      </c>
      <c r="E197" s="41"/>
      <c r="F197" s="228" t="s">
        <v>1110</v>
      </c>
      <c r="G197" s="41"/>
      <c r="H197" s="41"/>
      <c r="I197" s="229"/>
      <c r="J197" s="41"/>
      <c r="K197" s="41"/>
      <c r="L197" s="45"/>
      <c r="M197" s="230"/>
      <c r="N197" s="231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163</v>
      </c>
      <c r="AU197" s="18" t="s">
        <v>81</v>
      </c>
    </row>
    <row r="198" s="2" customFormat="1" ht="24.15" customHeight="1">
      <c r="A198" s="39"/>
      <c r="B198" s="40"/>
      <c r="C198" s="214" t="s">
        <v>443</v>
      </c>
      <c r="D198" s="214" t="s">
        <v>156</v>
      </c>
      <c r="E198" s="215" t="s">
        <v>1112</v>
      </c>
      <c r="F198" s="216" t="s">
        <v>1113</v>
      </c>
      <c r="G198" s="217" t="s">
        <v>991</v>
      </c>
      <c r="H198" s="218">
        <v>2</v>
      </c>
      <c r="I198" s="219"/>
      <c r="J198" s="220">
        <f>ROUND(I198*H198,2)</f>
        <v>0</v>
      </c>
      <c r="K198" s="216" t="s">
        <v>257</v>
      </c>
      <c r="L198" s="45"/>
      <c r="M198" s="221" t="s">
        <v>19</v>
      </c>
      <c r="N198" s="222" t="s">
        <v>43</v>
      </c>
      <c r="O198" s="85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5" t="s">
        <v>161</v>
      </c>
      <c r="AT198" s="225" t="s">
        <v>156</v>
      </c>
      <c r="AU198" s="225" t="s">
        <v>81</v>
      </c>
      <c r="AY198" s="18" t="s">
        <v>153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8" t="s">
        <v>79</v>
      </c>
      <c r="BK198" s="226">
        <f>ROUND(I198*H198,2)</f>
        <v>0</v>
      </c>
      <c r="BL198" s="18" t="s">
        <v>161</v>
      </c>
      <c r="BM198" s="225" t="s">
        <v>1114</v>
      </c>
    </row>
    <row r="199" s="2" customFormat="1">
      <c r="A199" s="39"/>
      <c r="B199" s="40"/>
      <c r="C199" s="41"/>
      <c r="D199" s="227" t="s">
        <v>163</v>
      </c>
      <c r="E199" s="41"/>
      <c r="F199" s="228" t="s">
        <v>1113</v>
      </c>
      <c r="G199" s="41"/>
      <c r="H199" s="41"/>
      <c r="I199" s="229"/>
      <c r="J199" s="41"/>
      <c r="K199" s="41"/>
      <c r="L199" s="45"/>
      <c r="M199" s="230"/>
      <c r="N199" s="231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163</v>
      </c>
      <c r="AU199" s="18" t="s">
        <v>81</v>
      </c>
    </row>
    <row r="200" s="2" customFormat="1" ht="33" customHeight="1">
      <c r="A200" s="39"/>
      <c r="B200" s="40"/>
      <c r="C200" s="214" t="s">
        <v>450</v>
      </c>
      <c r="D200" s="214" t="s">
        <v>156</v>
      </c>
      <c r="E200" s="215" t="s">
        <v>1115</v>
      </c>
      <c r="F200" s="216" t="s">
        <v>1116</v>
      </c>
      <c r="G200" s="217" t="s">
        <v>991</v>
      </c>
      <c r="H200" s="218">
        <v>4</v>
      </c>
      <c r="I200" s="219"/>
      <c r="J200" s="220">
        <f>ROUND(I200*H200,2)</f>
        <v>0</v>
      </c>
      <c r="K200" s="216" t="s">
        <v>257</v>
      </c>
      <c r="L200" s="45"/>
      <c r="M200" s="221" t="s">
        <v>19</v>
      </c>
      <c r="N200" s="222" t="s">
        <v>43</v>
      </c>
      <c r="O200" s="85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5" t="s">
        <v>161</v>
      </c>
      <c r="AT200" s="225" t="s">
        <v>156</v>
      </c>
      <c r="AU200" s="225" t="s">
        <v>81</v>
      </c>
      <c r="AY200" s="18" t="s">
        <v>153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8" t="s">
        <v>79</v>
      </c>
      <c r="BK200" s="226">
        <f>ROUND(I200*H200,2)</f>
        <v>0</v>
      </c>
      <c r="BL200" s="18" t="s">
        <v>161</v>
      </c>
      <c r="BM200" s="225" t="s">
        <v>1117</v>
      </c>
    </row>
    <row r="201" s="2" customFormat="1">
      <c r="A201" s="39"/>
      <c r="B201" s="40"/>
      <c r="C201" s="41"/>
      <c r="D201" s="227" t="s">
        <v>163</v>
      </c>
      <c r="E201" s="41"/>
      <c r="F201" s="228" t="s">
        <v>1116</v>
      </c>
      <c r="G201" s="41"/>
      <c r="H201" s="41"/>
      <c r="I201" s="229"/>
      <c r="J201" s="41"/>
      <c r="K201" s="41"/>
      <c r="L201" s="45"/>
      <c r="M201" s="230"/>
      <c r="N201" s="231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163</v>
      </c>
      <c r="AU201" s="18" t="s">
        <v>81</v>
      </c>
    </row>
    <row r="202" s="2" customFormat="1" ht="16.5" customHeight="1">
      <c r="A202" s="39"/>
      <c r="B202" s="40"/>
      <c r="C202" s="214" t="s">
        <v>456</v>
      </c>
      <c r="D202" s="214" t="s">
        <v>156</v>
      </c>
      <c r="E202" s="215" t="s">
        <v>1118</v>
      </c>
      <c r="F202" s="216" t="s">
        <v>1119</v>
      </c>
      <c r="G202" s="217" t="s">
        <v>256</v>
      </c>
      <c r="H202" s="218">
        <v>1</v>
      </c>
      <c r="I202" s="219"/>
      <c r="J202" s="220">
        <f>ROUND(I202*H202,2)</f>
        <v>0</v>
      </c>
      <c r="K202" s="216" t="s">
        <v>257</v>
      </c>
      <c r="L202" s="45"/>
      <c r="M202" s="221" t="s">
        <v>19</v>
      </c>
      <c r="N202" s="222" t="s">
        <v>43</v>
      </c>
      <c r="O202" s="85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5" t="s">
        <v>161</v>
      </c>
      <c r="AT202" s="225" t="s">
        <v>156</v>
      </c>
      <c r="AU202" s="225" t="s">
        <v>81</v>
      </c>
      <c r="AY202" s="18" t="s">
        <v>153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8" t="s">
        <v>79</v>
      </c>
      <c r="BK202" s="226">
        <f>ROUND(I202*H202,2)</f>
        <v>0</v>
      </c>
      <c r="BL202" s="18" t="s">
        <v>161</v>
      </c>
      <c r="BM202" s="225" t="s">
        <v>1120</v>
      </c>
    </row>
    <row r="203" s="2" customFormat="1">
      <c r="A203" s="39"/>
      <c r="B203" s="40"/>
      <c r="C203" s="41"/>
      <c r="D203" s="227" t="s">
        <v>163</v>
      </c>
      <c r="E203" s="41"/>
      <c r="F203" s="228" t="s">
        <v>1119</v>
      </c>
      <c r="G203" s="41"/>
      <c r="H203" s="41"/>
      <c r="I203" s="229"/>
      <c r="J203" s="41"/>
      <c r="K203" s="41"/>
      <c r="L203" s="45"/>
      <c r="M203" s="230"/>
      <c r="N203" s="231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163</v>
      </c>
      <c r="AU203" s="18" t="s">
        <v>81</v>
      </c>
    </row>
    <row r="204" s="12" customFormat="1" ht="22.8" customHeight="1">
      <c r="A204" s="12"/>
      <c r="B204" s="198"/>
      <c r="C204" s="199"/>
      <c r="D204" s="200" t="s">
        <v>71</v>
      </c>
      <c r="E204" s="212" t="s">
        <v>1121</v>
      </c>
      <c r="F204" s="212" t="s">
        <v>1122</v>
      </c>
      <c r="G204" s="199"/>
      <c r="H204" s="199"/>
      <c r="I204" s="202"/>
      <c r="J204" s="213">
        <f>BK204</f>
        <v>0</v>
      </c>
      <c r="K204" s="199"/>
      <c r="L204" s="204"/>
      <c r="M204" s="205"/>
      <c r="N204" s="206"/>
      <c r="O204" s="206"/>
      <c r="P204" s="207">
        <f>SUM(P205:P210)</f>
        <v>0</v>
      </c>
      <c r="Q204" s="206"/>
      <c r="R204" s="207">
        <f>SUM(R205:R210)</f>
        <v>0</v>
      </c>
      <c r="S204" s="206"/>
      <c r="T204" s="208">
        <f>SUM(T205:T210)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9" t="s">
        <v>79</v>
      </c>
      <c r="AT204" s="210" t="s">
        <v>71</v>
      </c>
      <c r="AU204" s="210" t="s">
        <v>79</v>
      </c>
      <c r="AY204" s="209" t="s">
        <v>153</v>
      </c>
      <c r="BK204" s="211">
        <f>SUM(BK205:BK210)</f>
        <v>0</v>
      </c>
    </row>
    <row r="205" s="2" customFormat="1" ht="16.5" customHeight="1">
      <c r="A205" s="39"/>
      <c r="B205" s="40"/>
      <c r="C205" s="214" t="s">
        <v>464</v>
      </c>
      <c r="D205" s="214" t="s">
        <v>156</v>
      </c>
      <c r="E205" s="215" t="s">
        <v>1123</v>
      </c>
      <c r="F205" s="216" t="s">
        <v>1124</v>
      </c>
      <c r="G205" s="217" t="s">
        <v>256</v>
      </c>
      <c r="H205" s="218">
        <v>3</v>
      </c>
      <c r="I205" s="219"/>
      <c r="J205" s="220">
        <f>ROUND(I205*H205,2)</f>
        <v>0</v>
      </c>
      <c r="K205" s="216" t="s">
        <v>257</v>
      </c>
      <c r="L205" s="45"/>
      <c r="M205" s="221" t="s">
        <v>19</v>
      </c>
      <c r="N205" s="222" t="s">
        <v>43</v>
      </c>
      <c r="O205" s="85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5" t="s">
        <v>161</v>
      </c>
      <c r="AT205" s="225" t="s">
        <v>156</v>
      </c>
      <c r="AU205" s="225" t="s">
        <v>81</v>
      </c>
      <c r="AY205" s="18" t="s">
        <v>153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8" t="s">
        <v>79</v>
      </c>
      <c r="BK205" s="226">
        <f>ROUND(I205*H205,2)</f>
        <v>0</v>
      </c>
      <c r="BL205" s="18" t="s">
        <v>161</v>
      </c>
      <c r="BM205" s="225" t="s">
        <v>1125</v>
      </c>
    </row>
    <row r="206" s="2" customFormat="1">
      <c r="A206" s="39"/>
      <c r="B206" s="40"/>
      <c r="C206" s="41"/>
      <c r="D206" s="227" t="s">
        <v>163</v>
      </c>
      <c r="E206" s="41"/>
      <c r="F206" s="228" t="s">
        <v>1124</v>
      </c>
      <c r="G206" s="41"/>
      <c r="H206" s="41"/>
      <c r="I206" s="229"/>
      <c r="J206" s="41"/>
      <c r="K206" s="41"/>
      <c r="L206" s="45"/>
      <c r="M206" s="230"/>
      <c r="N206" s="231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163</v>
      </c>
      <c r="AU206" s="18" t="s">
        <v>81</v>
      </c>
    </row>
    <row r="207" s="2" customFormat="1" ht="16.5" customHeight="1">
      <c r="A207" s="39"/>
      <c r="B207" s="40"/>
      <c r="C207" s="214" t="s">
        <v>470</v>
      </c>
      <c r="D207" s="214" t="s">
        <v>156</v>
      </c>
      <c r="E207" s="215" t="s">
        <v>1126</v>
      </c>
      <c r="F207" s="216" t="s">
        <v>1127</v>
      </c>
      <c r="G207" s="217" t="s">
        <v>991</v>
      </c>
      <c r="H207" s="218">
        <v>1</v>
      </c>
      <c r="I207" s="219"/>
      <c r="J207" s="220">
        <f>ROUND(I207*H207,2)</f>
        <v>0</v>
      </c>
      <c r="K207" s="216" t="s">
        <v>257</v>
      </c>
      <c r="L207" s="45"/>
      <c r="M207" s="221" t="s">
        <v>19</v>
      </c>
      <c r="N207" s="222" t="s">
        <v>43</v>
      </c>
      <c r="O207" s="85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5" t="s">
        <v>161</v>
      </c>
      <c r="AT207" s="225" t="s">
        <v>156</v>
      </c>
      <c r="AU207" s="225" t="s">
        <v>81</v>
      </c>
      <c r="AY207" s="18" t="s">
        <v>153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8" t="s">
        <v>79</v>
      </c>
      <c r="BK207" s="226">
        <f>ROUND(I207*H207,2)</f>
        <v>0</v>
      </c>
      <c r="BL207" s="18" t="s">
        <v>161</v>
      </c>
      <c r="BM207" s="225" t="s">
        <v>1128</v>
      </c>
    </row>
    <row r="208" s="2" customFormat="1">
      <c r="A208" s="39"/>
      <c r="B208" s="40"/>
      <c r="C208" s="41"/>
      <c r="D208" s="227" t="s">
        <v>163</v>
      </c>
      <c r="E208" s="41"/>
      <c r="F208" s="228" t="s">
        <v>1127</v>
      </c>
      <c r="G208" s="41"/>
      <c r="H208" s="41"/>
      <c r="I208" s="229"/>
      <c r="J208" s="41"/>
      <c r="K208" s="41"/>
      <c r="L208" s="45"/>
      <c r="M208" s="230"/>
      <c r="N208" s="231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163</v>
      </c>
      <c r="AU208" s="18" t="s">
        <v>81</v>
      </c>
    </row>
    <row r="209" s="2" customFormat="1" ht="16.5" customHeight="1">
      <c r="A209" s="39"/>
      <c r="B209" s="40"/>
      <c r="C209" s="214" t="s">
        <v>476</v>
      </c>
      <c r="D209" s="214" t="s">
        <v>156</v>
      </c>
      <c r="E209" s="215" t="s">
        <v>1129</v>
      </c>
      <c r="F209" s="216" t="s">
        <v>1130</v>
      </c>
      <c r="G209" s="217" t="s">
        <v>256</v>
      </c>
      <c r="H209" s="218">
        <v>3</v>
      </c>
      <c r="I209" s="219"/>
      <c r="J209" s="220">
        <f>ROUND(I209*H209,2)</f>
        <v>0</v>
      </c>
      <c r="K209" s="216" t="s">
        <v>257</v>
      </c>
      <c r="L209" s="45"/>
      <c r="M209" s="221" t="s">
        <v>19</v>
      </c>
      <c r="N209" s="222" t="s">
        <v>43</v>
      </c>
      <c r="O209" s="85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5" t="s">
        <v>161</v>
      </c>
      <c r="AT209" s="225" t="s">
        <v>156</v>
      </c>
      <c r="AU209" s="225" t="s">
        <v>81</v>
      </c>
      <c r="AY209" s="18" t="s">
        <v>153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8" t="s">
        <v>79</v>
      </c>
      <c r="BK209" s="226">
        <f>ROUND(I209*H209,2)</f>
        <v>0</v>
      </c>
      <c r="BL209" s="18" t="s">
        <v>161</v>
      </c>
      <c r="BM209" s="225" t="s">
        <v>1131</v>
      </c>
    </row>
    <row r="210" s="2" customFormat="1">
      <c r="A210" s="39"/>
      <c r="B210" s="40"/>
      <c r="C210" s="41"/>
      <c r="D210" s="227" t="s">
        <v>163</v>
      </c>
      <c r="E210" s="41"/>
      <c r="F210" s="228" t="s">
        <v>1130</v>
      </c>
      <c r="G210" s="41"/>
      <c r="H210" s="41"/>
      <c r="I210" s="229"/>
      <c r="J210" s="41"/>
      <c r="K210" s="41"/>
      <c r="L210" s="45"/>
      <c r="M210" s="230"/>
      <c r="N210" s="231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163</v>
      </c>
      <c r="AU210" s="18" t="s">
        <v>81</v>
      </c>
    </row>
    <row r="211" s="12" customFormat="1" ht="22.8" customHeight="1">
      <c r="A211" s="12"/>
      <c r="B211" s="198"/>
      <c r="C211" s="199"/>
      <c r="D211" s="200" t="s">
        <v>71</v>
      </c>
      <c r="E211" s="212" t="s">
        <v>1132</v>
      </c>
      <c r="F211" s="212" t="s">
        <v>1133</v>
      </c>
      <c r="G211" s="199"/>
      <c r="H211" s="199"/>
      <c r="I211" s="202"/>
      <c r="J211" s="213">
        <f>BK211</f>
        <v>0</v>
      </c>
      <c r="K211" s="199"/>
      <c r="L211" s="204"/>
      <c r="M211" s="205"/>
      <c r="N211" s="206"/>
      <c r="O211" s="206"/>
      <c r="P211" s="207">
        <f>SUM(P212:P213)</f>
        <v>0</v>
      </c>
      <c r="Q211" s="206"/>
      <c r="R211" s="207">
        <f>SUM(R212:R213)</f>
        <v>0</v>
      </c>
      <c r="S211" s="206"/>
      <c r="T211" s="208">
        <f>SUM(T212:T213)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9" t="s">
        <v>79</v>
      </c>
      <c r="AT211" s="210" t="s">
        <v>71</v>
      </c>
      <c r="AU211" s="210" t="s">
        <v>79</v>
      </c>
      <c r="AY211" s="209" t="s">
        <v>153</v>
      </c>
      <c r="BK211" s="211">
        <f>SUM(BK212:BK213)</f>
        <v>0</v>
      </c>
    </row>
    <row r="212" s="2" customFormat="1" ht="16.5" customHeight="1">
      <c r="A212" s="39"/>
      <c r="B212" s="40"/>
      <c r="C212" s="214" t="s">
        <v>484</v>
      </c>
      <c r="D212" s="214" t="s">
        <v>156</v>
      </c>
      <c r="E212" s="215" t="s">
        <v>1134</v>
      </c>
      <c r="F212" s="216" t="s">
        <v>1135</v>
      </c>
      <c r="G212" s="217" t="s">
        <v>991</v>
      </c>
      <c r="H212" s="218">
        <v>1</v>
      </c>
      <c r="I212" s="219"/>
      <c r="J212" s="220">
        <f>ROUND(I212*H212,2)</f>
        <v>0</v>
      </c>
      <c r="K212" s="216" t="s">
        <v>257</v>
      </c>
      <c r="L212" s="45"/>
      <c r="M212" s="221" t="s">
        <v>19</v>
      </c>
      <c r="N212" s="222" t="s">
        <v>43</v>
      </c>
      <c r="O212" s="85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5" t="s">
        <v>161</v>
      </c>
      <c r="AT212" s="225" t="s">
        <v>156</v>
      </c>
      <c r="AU212" s="225" t="s">
        <v>81</v>
      </c>
      <c r="AY212" s="18" t="s">
        <v>153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8" t="s">
        <v>79</v>
      </c>
      <c r="BK212" s="226">
        <f>ROUND(I212*H212,2)</f>
        <v>0</v>
      </c>
      <c r="BL212" s="18" t="s">
        <v>161</v>
      </c>
      <c r="BM212" s="225" t="s">
        <v>1136</v>
      </c>
    </row>
    <row r="213" s="2" customFormat="1">
      <c r="A213" s="39"/>
      <c r="B213" s="40"/>
      <c r="C213" s="41"/>
      <c r="D213" s="227" t="s">
        <v>163</v>
      </c>
      <c r="E213" s="41"/>
      <c r="F213" s="228" t="s">
        <v>1135</v>
      </c>
      <c r="G213" s="41"/>
      <c r="H213" s="41"/>
      <c r="I213" s="229"/>
      <c r="J213" s="41"/>
      <c r="K213" s="41"/>
      <c r="L213" s="45"/>
      <c r="M213" s="230"/>
      <c r="N213" s="231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163</v>
      </c>
      <c r="AU213" s="18" t="s">
        <v>81</v>
      </c>
    </row>
    <row r="214" s="12" customFormat="1" ht="22.8" customHeight="1">
      <c r="A214" s="12"/>
      <c r="B214" s="198"/>
      <c r="C214" s="199"/>
      <c r="D214" s="200" t="s">
        <v>71</v>
      </c>
      <c r="E214" s="212" t="s">
        <v>1137</v>
      </c>
      <c r="F214" s="212" t="s">
        <v>1138</v>
      </c>
      <c r="G214" s="199"/>
      <c r="H214" s="199"/>
      <c r="I214" s="202"/>
      <c r="J214" s="213">
        <f>BK214</f>
        <v>0</v>
      </c>
      <c r="K214" s="199"/>
      <c r="L214" s="204"/>
      <c r="M214" s="205"/>
      <c r="N214" s="206"/>
      <c r="O214" s="206"/>
      <c r="P214" s="207">
        <f>SUM(P215:P224)</f>
        <v>0</v>
      </c>
      <c r="Q214" s="206"/>
      <c r="R214" s="207">
        <f>SUM(R215:R224)</f>
        <v>0</v>
      </c>
      <c r="S214" s="206"/>
      <c r="T214" s="208">
        <f>SUM(T215:T224)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9" t="s">
        <v>79</v>
      </c>
      <c r="AT214" s="210" t="s">
        <v>71</v>
      </c>
      <c r="AU214" s="210" t="s">
        <v>79</v>
      </c>
      <c r="AY214" s="209" t="s">
        <v>153</v>
      </c>
      <c r="BK214" s="211">
        <f>SUM(BK215:BK224)</f>
        <v>0</v>
      </c>
    </row>
    <row r="215" s="2" customFormat="1" ht="16.5" customHeight="1">
      <c r="A215" s="39"/>
      <c r="B215" s="40"/>
      <c r="C215" s="214" t="s">
        <v>491</v>
      </c>
      <c r="D215" s="214" t="s">
        <v>156</v>
      </c>
      <c r="E215" s="215" t="s">
        <v>1139</v>
      </c>
      <c r="F215" s="216" t="s">
        <v>1140</v>
      </c>
      <c r="G215" s="217" t="s">
        <v>256</v>
      </c>
      <c r="H215" s="218">
        <v>2</v>
      </c>
      <c r="I215" s="219"/>
      <c r="J215" s="220">
        <f>ROUND(I215*H215,2)</f>
        <v>0</v>
      </c>
      <c r="K215" s="216" t="s">
        <v>257</v>
      </c>
      <c r="L215" s="45"/>
      <c r="M215" s="221" t="s">
        <v>19</v>
      </c>
      <c r="N215" s="222" t="s">
        <v>43</v>
      </c>
      <c r="O215" s="85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5" t="s">
        <v>161</v>
      </c>
      <c r="AT215" s="225" t="s">
        <v>156</v>
      </c>
      <c r="AU215" s="225" t="s">
        <v>81</v>
      </c>
      <c r="AY215" s="18" t="s">
        <v>153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8" t="s">
        <v>79</v>
      </c>
      <c r="BK215" s="226">
        <f>ROUND(I215*H215,2)</f>
        <v>0</v>
      </c>
      <c r="BL215" s="18" t="s">
        <v>161</v>
      </c>
      <c r="BM215" s="225" t="s">
        <v>1141</v>
      </c>
    </row>
    <row r="216" s="2" customFormat="1">
      <c r="A216" s="39"/>
      <c r="B216" s="40"/>
      <c r="C216" s="41"/>
      <c r="D216" s="227" t="s">
        <v>163</v>
      </c>
      <c r="E216" s="41"/>
      <c r="F216" s="228" t="s">
        <v>1140</v>
      </c>
      <c r="G216" s="41"/>
      <c r="H216" s="41"/>
      <c r="I216" s="229"/>
      <c r="J216" s="41"/>
      <c r="K216" s="41"/>
      <c r="L216" s="45"/>
      <c r="M216" s="230"/>
      <c r="N216" s="231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163</v>
      </c>
      <c r="AU216" s="18" t="s">
        <v>81</v>
      </c>
    </row>
    <row r="217" s="2" customFormat="1" ht="16.5" customHeight="1">
      <c r="A217" s="39"/>
      <c r="B217" s="40"/>
      <c r="C217" s="214" t="s">
        <v>497</v>
      </c>
      <c r="D217" s="214" t="s">
        <v>156</v>
      </c>
      <c r="E217" s="215" t="s">
        <v>1142</v>
      </c>
      <c r="F217" s="216" t="s">
        <v>1143</v>
      </c>
      <c r="G217" s="217" t="s">
        <v>256</v>
      </c>
      <c r="H217" s="218">
        <v>1</v>
      </c>
      <c r="I217" s="219"/>
      <c r="J217" s="220">
        <f>ROUND(I217*H217,2)</f>
        <v>0</v>
      </c>
      <c r="K217" s="216" t="s">
        <v>257</v>
      </c>
      <c r="L217" s="45"/>
      <c r="M217" s="221" t="s">
        <v>19</v>
      </c>
      <c r="N217" s="222" t="s">
        <v>43</v>
      </c>
      <c r="O217" s="85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5" t="s">
        <v>161</v>
      </c>
      <c r="AT217" s="225" t="s">
        <v>156</v>
      </c>
      <c r="AU217" s="225" t="s">
        <v>81</v>
      </c>
      <c r="AY217" s="18" t="s">
        <v>153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8" t="s">
        <v>79</v>
      </c>
      <c r="BK217" s="226">
        <f>ROUND(I217*H217,2)</f>
        <v>0</v>
      </c>
      <c r="BL217" s="18" t="s">
        <v>161</v>
      </c>
      <c r="BM217" s="225" t="s">
        <v>1144</v>
      </c>
    </row>
    <row r="218" s="2" customFormat="1">
      <c r="A218" s="39"/>
      <c r="B218" s="40"/>
      <c r="C218" s="41"/>
      <c r="D218" s="227" t="s">
        <v>163</v>
      </c>
      <c r="E218" s="41"/>
      <c r="F218" s="228" t="s">
        <v>1143</v>
      </c>
      <c r="G218" s="41"/>
      <c r="H218" s="41"/>
      <c r="I218" s="229"/>
      <c r="J218" s="41"/>
      <c r="K218" s="41"/>
      <c r="L218" s="45"/>
      <c r="M218" s="230"/>
      <c r="N218" s="231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163</v>
      </c>
      <c r="AU218" s="18" t="s">
        <v>81</v>
      </c>
    </row>
    <row r="219" s="2" customFormat="1" ht="16.5" customHeight="1">
      <c r="A219" s="39"/>
      <c r="B219" s="40"/>
      <c r="C219" s="214" t="s">
        <v>503</v>
      </c>
      <c r="D219" s="214" t="s">
        <v>156</v>
      </c>
      <c r="E219" s="215" t="s">
        <v>1145</v>
      </c>
      <c r="F219" s="216" t="s">
        <v>1146</v>
      </c>
      <c r="G219" s="217" t="s">
        <v>991</v>
      </c>
      <c r="H219" s="218">
        <v>1</v>
      </c>
      <c r="I219" s="219"/>
      <c r="J219" s="220">
        <f>ROUND(I219*H219,2)</f>
        <v>0</v>
      </c>
      <c r="K219" s="216" t="s">
        <v>257</v>
      </c>
      <c r="L219" s="45"/>
      <c r="M219" s="221" t="s">
        <v>19</v>
      </c>
      <c r="N219" s="222" t="s">
        <v>43</v>
      </c>
      <c r="O219" s="85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5" t="s">
        <v>161</v>
      </c>
      <c r="AT219" s="225" t="s">
        <v>156</v>
      </c>
      <c r="AU219" s="225" t="s">
        <v>81</v>
      </c>
      <c r="AY219" s="18" t="s">
        <v>153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8" t="s">
        <v>79</v>
      </c>
      <c r="BK219" s="226">
        <f>ROUND(I219*H219,2)</f>
        <v>0</v>
      </c>
      <c r="BL219" s="18" t="s">
        <v>161</v>
      </c>
      <c r="BM219" s="225" t="s">
        <v>1147</v>
      </c>
    </row>
    <row r="220" s="2" customFormat="1">
      <c r="A220" s="39"/>
      <c r="B220" s="40"/>
      <c r="C220" s="41"/>
      <c r="D220" s="227" t="s">
        <v>163</v>
      </c>
      <c r="E220" s="41"/>
      <c r="F220" s="228" t="s">
        <v>1146</v>
      </c>
      <c r="G220" s="41"/>
      <c r="H220" s="41"/>
      <c r="I220" s="229"/>
      <c r="J220" s="41"/>
      <c r="K220" s="41"/>
      <c r="L220" s="45"/>
      <c r="M220" s="230"/>
      <c r="N220" s="231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163</v>
      </c>
      <c r="AU220" s="18" t="s">
        <v>81</v>
      </c>
    </row>
    <row r="221" s="2" customFormat="1" ht="16.5" customHeight="1">
      <c r="A221" s="39"/>
      <c r="B221" s="40"/>
      <c r="C221" s="214" t="s">
        <v>509</v>
      </c>
      <c r="D221" s="214" t="s">
        <v>156</v>
      </c>
      <c r="E221" s="215" t="s">
        <v>1148</v>
      </c>
      <c r="F221" s="216" t="s">
        <v>1149</v>
      </c>
      <c r="G221" s="217" t="s">
        <v>256</v>
      </c>
      <c r="H221" s="218">
        <v>1</v>
      </c>
      <c r="I221" s="219"/>
      <c r="J221" s="220">
        <f>ROUND(I221*H221,2)</f>
        <v>0</v>
      </c>
      <c r="K221" s="216" t="s">
        <v>257</v>
      </c>
      <c r="L221" s="45"/>
      <c r="M221" s="221" t="s">
        <v>19</v>
      </c>
      <c r="N221" s="222" t="s">
        <v>43</v>
      </c>
      <c r="O221" s="85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5" t="s">
        <v>161</v>
      </c>
      <c r="AT221" s="225" t="s">
        <v>156</v>
      </c>
      <c r="AU221" s="225" t="s">
        <v>81</v>
      </c>
      <c r="AY221" s="18" t="s">
        <v>153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8" t="s">
        <v>79</v>
      </c>
      <c r="BK221" s="226">
        <f>ROUND(I221*H221,2)</f>
        <v>0</v>
      </c>
      <c r="BL221" s="18" t="s">
        <v>161</v>
      </c>
      <c r="BM221" s="225" t="s">
        <v>1150</v>
      </c>
    </row>
    <row r="222" s="2" customFormat="1">
      <c r="A222" s="39"/>
      <c r="B222" s="40"/>
      <c r="C222" s="41"/>
      <c r="D222" s="227" t="s">
        <v>163</v>
      </c>
      <c r="E222" s="41"/>
      <c r="F222" s="228" t="s">
        <v>1149</v>
      </c>
      <c r="G222" s="41"/>
      <c r="H222" s="41"/>
      <c r="I222" s="229"/>
      <c r="J222" s="41"/>
      <c r="K222" s="41"/>
      <c r="L222" s="45"/>
      <c r="M222" s="230"/>
      <c r="N222" s="231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163</v>
      </c>
      <c r="AU222" s="18" t="s">
        <v>81</v>
      </c>
    </row>
    <row r="223" s="2" customFormat="1" ht="16.5" customHeight="1">
      <c r="A223" s="39"/>
      <c r="B223" s="40"/>
      <c r="C223" s="214" t="s">
        <v>515</v>
      </c>
      <c r="D223" s="214" t="s">
        <v>156</v>
      </c>
      <c r="E223" s="215" t="s">
        <v>1151</v>
      </c>
      <c r="F223" s="216" t="s">
        <v>1152</v>
      </c>
      <c r="G223" s="217" t="s">
        <v>256</v>
      </c>
      <c r="H223" s="218">
        <v>1</v>
      </c>
      <c r="I223" s="219"/>
      <c r="J223" s="220">
        <f>ROUND(I223*H223,2)</f>
        <v>0</v>
      </c>
      <c r="K223" s="216" t="s">
        <v>257</v>
      </c>
      <c r="L223" s="45"/>
      <c r="M223" s="221" t="s">
        <v>19</v>
      </c>
      <c r="N223" s="222" t="s">
        <v>43</v>
      </c>
      <c r="O223" s="85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5" t="s">
        <v>161</v>
      </c>
      <c r="AT223" s="225" t="s">
        <v>156</v>
      </c>
      <c r="AU223" s="225" t="s">
        <v>81</v>
      </c>
      <c r="AY223" s="18" t="s">
        <v>153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8" t="s">
        <v>79</v>
      </c>
      <c r="BK223" s="226">
        <f>ROUND(I223*H223,2)</f>
        <v>0</v>
      </c>
      <c r="BL223" s="18" t="s">
        <v>161</v>
      </c>
      <c r="BM223" s="225" t="s">
        <v>1153</v>
      </c>
    </row>
    <row r="224" s="2" customFormat="1">
      <c r="A224" s="39"/>
      <c r="B224" s="40"/>
      <c r="C224" s="41"/>
      <c r="D224" s="227" t="s">
        <v>163</v>
      </c>
      <c r="E224" s="41"/>
      <c r="F224" s="228" t="s">
        <v>1152</v>
      </c>
      <c r="G224" s="41"/>
      <c r="H224" s="41"/>
      <c r="I224" s="229"/>
      <c r="J224" s="41"/>
      <c r="K224" s="41"/>
      <c r="L224" s="45"/>
      <c r="M224" s="230"/>
      <c r="N224" s="231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163</v>
      </c>
      <c r="AU224" s="18" t="s">
        <v>81</v>
      </c>
    </row>
    <row r="225" s="12" customFormat="1" ht="22.8" customHeight="1">
      <c r="A225" s="12"/>
      <c r="B225" s="198"/>
      <c r="C225" s="199"/>
      <c r="D225" s="200" t="s">
        <v>71</v>
      </c>
      <c r="E225" s="212" t="s">
        <v>1154</v>
      </c>
      <c r="F225" s="212" t="s">
        <v>1155</v>
      </c>
      <c r="G225" s="199"/>
      <c r="H225" s="199"/>
      <c r="I225" s="202"/>
      <c r="J225" s="213">
        <f>BK225</f>
        <v>0</v>
      </c>
      <c r="K225" s="199"/>
      <c r="L225" s="204"/>
      <c r="M225" s="205"/>
      <c r="N225" s="206"/>
      <c r="O225" s="206"/>
      <c r="P225" s="207">
        <f>SUM(P226:P235)</f>
        <v>0</v>
      </c>
      <c r="Q225" s="206"/>
      <c r="R225" s="207">
        <f>SUM(R226:R235)</f>
        <v>0</v>
      </c>
      <c r="S225" s="206"/>
      <c r="T225" s="208">
        <f>SUM(T226:T235)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9" t="s">
        <v>79</v>
      </c>
      <c r="AT225" s="210" t="s">
        <v>71</v>
      </c>
      <c r="AU225" s="210" t="s">
        <v>79</v>
      </c>
      <c r="AY225" s="209" t="s">
        <v>153</v>
      </c>
      <c r="BK225" s="211">
        <f>SUM(BK226:BK235)</f>
        <v>0</v>
      </c>
    </row>
    <row r="226" s="2" customFormat="1" ht="16.5" customHeight="1">
      <c r="A226" s="39"/>
      <c r="B226" s="40"/>
      <c r="C226" s="214" t="s">
        <v>522</v>
      </c>
      <c r="D226" s="214" t="s">
        <v>156</v>
      </c>
      <c r="E226" s="215" t="s">
        <v>1156</v>
      </c>
      <c r="F226" s="216" t="s">
        <v>1157</v>
      </c>
      <c r="G226" s="217" t="s">
        <v>991</v>
      </c>
      <c r="H226" s="218">
        <v>1</v>
      </c>
      <c r="I226" s="219"/>
      <c r="J226" s="220">
        <f>ROUND(I226*H226,2)</f>
        <v>0</v>
      </c>
      <c r="K226" s="216" t="s">
        <v>257</v>
      </c>
      <c r="L226" s="45"/>
      <c r="M226" s="221" t="s">
        <v>19</v>
      </c>
      <c r="N226" s="222" t="s">
        <v>43</v>
      </c>
      <c r="O226" s="85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5" t="s">
        <v>161</v>
      </c>
      <c r="AT226" s="225" t="s">
        <v>156</v>
      </c>
      <c r="AU226" s="225" t="s">
        <v>81</v>
      </c>
      <c r="AY226" s="18" t="s">
        <v>153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8" t="s">
        <v>79</v>
      </c>
      <c r="BK226" s="226">
        <f>ROUND(I226*H226,2)</f>
        <v>0</v>
      </c>
      <c r="BL226" s="18" t="s">
        <v>161</v>
      </c>
      <c r="BM226" s="225" t="s">
        <v>1158</v>
      </c>
    </row>
    <row r="227" s="2" customFormat="1">
      <c r="A227" s="39"/>
      <c r="B227" s="40"/>
      <c r="C227" s="41"/>
      <c r="D227" s="227" t="s">
        <v>163</v>
      </c>
      <c r="E227" s="41"/>
      <c r="F227" s="228" t="s">
        <v>1157</v>
      </c>
      <c r="G227" s="41"/>
      <c r="H227" s="41"/>
      <c r="I227" s="229"/>
      <c r="J227" s="41"/>
      <c r="K227" s="41"/>
      <c r="L227" s="45"/>
      <c r="M227" s="230"/>
      <c r="N227" s="231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163</v>
      </c>
      <c r="AU227" s="18" t="s">
        <v>81</v>
      </c>
    </row>
    <row r="228" s="2" customFormat="1" ht="16.5" customHeight="1">
      <c r="A228" s="39"/>
      <c r="B228" s="40"/>
      <c r="C228" s="214" t="s">
        <v>528</v>
      </c>
      <c r="D228" s="214" t="s">
        <v>156</v>
      </c>
      <c r="E228" s="215" t="s">
        <v>1159</v>
      </c>
      <c r="F228" s="216" t="s">
        <v>1160</v>
      </c>
      <c r="G228" s="217" t="s">
        <v>991</v>
      </c>
      <c r="H228" s="218">
        <v>1</v>
      </c>
      <c r="I228" s="219"/>
      <c r="J228" s="220">
        <f>ROUND(I228*H228,2)</f>
        <v>0</v>
      </c>
      <c r="K228" s="216" t="s">
        <v>257</v>
      </c>
      <c r="L228" s="45"/>
      <c r="M228" s="221" t="s">
        <v>19</v>
      </c>
      <c r="N228" s="222" t="s">
        <v>43</v>
      </c>
      <c r="O228" s="85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5" t="s">
        <v>161</v>
      </c>
      <c r="AT228" s="225" t="s">
        <v>156</v>
      </c>
      <c r="AU228" s="225" t="s">
        <v>81</v>
      </c>
      <c r="AY228" s="18" t="s">
        <v>153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8" t="s">
        <v>79</v>
      </c>
      <c r="BK228" s="226">
        <f>ROUND(I228*H228,2)</f>
        <v>0</v>
      </c>
      <c r="BL228" s="18" t="s">
        <v>161</v>
      </c>
      <c r="BM228" s="225" t="s">
        <v>1161</v>
      </c>
    </row>
    <row r="229" s="2" customFormat="1">
      <c r="A229" s="39"/>
      <c r="B229" s="40"/>
      <c r="C229" s="41"/>
      <c r="D229" s="227" t="s">
        <v>163</v>
      </c>
      <c r="E229" s="41"/>
      <c r="F229" s="228" t="s">
        <v>1160</v>
      </c>
      <c r="G229" s="41"/>
      <c r="H229" s="41"/>
      <c r="I229" s="229"/>
      <c r="J229" s="41"/>
      <c r="K229" s="41"/>
      <c r="L229" s="45"/>
      <c r="M229" s="230"/>
      <c r="N229" s="231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163</v>
      </c>
      <c r="AU229" s="18" t="s">
        <v>81</v>
      </c>
    </row>
    <row r="230" s="2" customFormat="1" ht="16.5" customHeight="1">
      <c r="A230" s="39"/>
      <c r="B230" s="40"/>
      <c r="C230" s="214" t="s">
        <v>536</v>
      </c>
      <c r="D230" s="214" t="s">
        <v>156</v>
      </c>
      <c r="E230" s="215" t="s">
        <v>1162</v>
      </c>
      <c r="F230" s="216" t="s">
        <v>817</v>
      </c>
      <c r="G230" s="217" t="s">
        <v>991</v>
      </c>
      <c r="H230" s="218">
        <v>1</v>
      </c>
      <c r="I230" s="219"/>
      <c r="J230" s="220">
        <f>ROUND(I230*H230,2)</f>
        <v>0</v>
      </c>
      <c r="K230" s="216" t="s">
        <v>257</v>
      </c>
      <c r="L230" s="45"/>
      <c r="M230" s="221" t="s">
        <v>19</v>
      </c>
      <c r="N230" s="222" t="s">
        <v>43</v>
      </c>
      <c r="O230" s="85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5" t="s">
        <v>161</v>
      </c>
      <c r="AT230" s="225" t="s">
        <v>156</v>
      </c>
      <c r="AU230" s="225" t="s">
        <v>81</v>
      </c>
      <c r="AY230" s="18" t="s">
        <v>153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8" t="s">
        <v>79</v>
      </c>
      <c r="BK230" s="226">
        <f>ROUND(I230*H230,2)</f>
        <v>0</v>
      </c>
      <c r="BL230" s="18" t="s">
        <v>161</v>
      </c>
      <c r="BM230" s="225" t="s">
        <v>1163</v>
      </c>
    </row>
    <row r="231" s="2" customFormat="1">
      <c r="A231" s="39"/>
      <c r="B231" s="40"/>
      <c r="C231" s="41"/>
      <c r="D231" s="227" t="s">
        <v>163</v>
      </c>
      <c r="E231" s="41"/>
      <c r="F231" s="228" t="s">
        <v>817</v>
      </c>
      <c r="G231" s="41"/>
      <c r="H231" s="41"/>
      <c r="I231" s="229"/>
      <c r="J231" s="41"/>
      <c r="K231" s="41"/>
      <c r="L231" s="45"/>
      <c r="M231" s="230"/>
      <c r="N231" s="231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163</v>
      </c>
      <c r="AU231" s="18" t="s">
        <v>81</v>
      </c>
    </row>
    <row r="232" s="2" customFormat="1" ht="16.5" customHeight="1">
      <c r="A232" s="39"/>
      <c r="B232" s="40"/>
      <c r="C232" s="214" t="s">
        <v>542</v>
      </c>
      <c r="D232" s="214" t="s">
        <v>156</v>
      </c>
      <c r="E232" s="215" t="s">
        <v>1164</v>
      </c>
      <c r="F232" s="216" t="s">
        <v>1165</v>
      </c>
      <c r="G232" s="217" t="s">
        <v>991</v>
      </c>
      <c r="H232" s="218">
        <v>1</v>
      </c>
      <c r="I232" s="219"/>
      <c r="J232" s="220">
        <f>ROUND(I232*H232,2)</f>
        <v>0</v>
      </c>
      <c r="K232" s="216" t="s">
        <v>257</v>
      </c>
      <c r="L232" s="45"/>
      <c r="M232" s="221" t="s">
        <v>19</v>
      </c>
      <c r="N232" s="222" t="s">
        <v>43</v>
      </c>
      <c r="O232" s="85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5" t="s">
        <v>161</v>
      </c>
      <c r="AT232" s="225" t="s">
        <v>156</v>
      </c>
      <c r="AU232" s="225" t="s">
        <v>81</v>
      </c>
      <c r="AY232" s="18" t="s">
        <v>153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8" t="s">
        <v>79</v>
      </c>
      <c r="BK232" s="226">
        <f>ROUND(I232*H232,2)</f>
        <v>0</v>
      </c>
      <c r="BL232" s="18" t="s">
        <v>161</v>
      </c>
      <c r="BM232" s="225" t="s">
        <v>1166</v>
      </c>
    </row>
    <row r="233" s="2" customFormat="1">
      <c r="A233" s="39"/>
      <c r="B233" s="40"/>
      <c r="C233" s="41"/>
      <c r="D233" s="227" t="s">
        <v>163</v>
      </c>
      <c r="E233" s="41"/>
      <c r="F233" s="228" t="s">
        <v>1165</v>
      </c>
      <c r="G233" s="41"/>
      <c r="H233" s="41"/>
      <c r="I233" s="229"/>
      <c r="J233" s="41"/>
      <c r="K233" s="41"/>
      <c r="L233" s="45"/>
      <c r="M233" s="230"/>
      <c r="N233" s="231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163</v>
      </c>
      <c r="AU233" s="18" t="s">
        <v>81</v>
      </c>
    </row>
    <row r="234" s="2" customFormat="1" ht="16.5" customHeight="1">
      <c r="A234" s="39"/>
      <c r="B234" s="40"/>
      <c r="C234" s="214" t="s">
        <v>549</v>
      </c>
      <c r="D234" s="214" t="s">
        <v>156</v>
      </c>
      <c r="E234" s="215" t="s">
        <v>1167</v>
      </c>
      <c r="F234" s="216" t="s">
        <v>1168</v>
      </c>
      <c r="G234" s="217" t="s">
        <v>991</v>
      </c>
      <c r="H234" s="218">
        <v>1</v>
      </c>
      <c r="I234" s="219"/>
      <c r="J234" s="220">
        <f>ROUND(I234*H234,2)</f>
        <v>0</v>
      </c>
      <c r="K234" s="216" t="s">
        <v>257</v>
      </c>
      <c r="L234" s="45"/>
      <c r="M234" s="221" t="s">
        <v>19</v>
      </c>
      <c r="N234" s="222" t="s">
        <v>43</v>
      </c>
      <c r="O234" s="85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5" t="s">
        <v>161</v>
      </c>
      <c r="AT234" s="225" t="s">
        <v>156</v>
      </c>
      <c r="AU234" s="225" t="s">
        <v>81</v>
      </c>
      <c r="AY234" s="18" t="s">
        <v>153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8" t="s">
        <v>79</v>
      </c>
      <c r="BK234" s="226">
        <f>ROUND(I234*H234,2)</f>
        <v>0</v>
      </c>
      <c r="BL234" s="18" t="s">
        <v>161</v>
      </c>
      <c r="BM234" s="225" t="s">
        <v>1169</v>
      </c>
    </row>
    <row r="235" s="2" customFormat="1">
      <c r="A235" s="39"/>
      <c r="B235" s="40"/>
      <c r="C235" s="41"/>
      <c r="D235" s="227" t="s">
        <v>163</v>
      </c>
      <c r="E235" s="41"/>
      <c r="F235" s="228" t="s">
        <v>1168</v>
      </c>
      <c r="G235" s="41"/>
      <c r="H235" s="41"/>
      <c r="I235" s="229"/>
      <c r="J235" s="41"/>
      <c r="K235" s="41"/>
      <c r="L235" s="45"/>
      <c r="M235" s="268"/>
      <c r="N235" s="269"/>
      <c r="O235" s="270"/>
      <c r="P235" s="270"/>
      <c r="Q235" s="270"/>
      <c r="R235" s="270"/>
      <c r="S235" s="270"/>
      <c r="T235" s="271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163</v>
      </c>
      <c r="AU235" s="18" t="s">
        <v>81</v>
      </c>
    </row>
    <row r="236" s="2" customFormat="1" ht="6.96" customHeight="1">
      <c r="A236" s="39"/>
      <c r="B236" s="60"/>
      <c r="C236" s="61"/>
      <c r="D236" s="61"/>
      <c r="E236" s="61"/>
      <c r="F236" s="61"/>
      <c r="G236" s="61"/>
      <c r="H236" s="61"/>
      <c r="I236" s="61"/>
      <c r="J236" s="61"/>
      <c r="K236" s="61"/>
      <c r="L236" s="45"/>
      <c r="M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</row>
  </sheetData>
  <sheetProtection sheet="1" autoFilter="0" formatColumns="0" formatRows="0" objects="1" scenarios="1" spinCount="100000" saltValue="VBf7Eq43zxz9qXL2Z+RRXAY+o8988W9ht414TPeZxpi9mr5jOf0iMEb574Xa0F/dWl02+82dznDj/fQ2b7/eyA==" hashValue="Bt88kNRXSTglezvANkGrc0+MGazZsIeqCMM74xhvMpYFxcRh1V5SdmoX+TiBFvqQ3O4W/UKCIKIK7ltD9lU33A==" algorithmName="SHA-512" password="CC35"/>
  <autoFilter ref="C99:K23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8:H88"/>
    <mergeCell ref="E90:H90"/>
    <mergeCell ref="E92:H9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106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IROP výzva 37 (ZŠ Hornická)</v>
      </c>
      <c r="F7" s="144"/>
      <c r="G7" s="144"/>
      <c r="H7" s="144"/>
      <c r="L7" s="21"/>
    </row>
    <row r="8" s="1" customFormat="1" ht="12" customHeight="1">
      <c r="B8" s="21"/>
      <c r="D8" s="144" t="s">
        <v>107</v>
      </c>
      <c r="L8" s="21"/>
    </row>
    <row r="9" s="2" customFormat="1" ht="16.5" customHeight="1">
      <c r="A9" s="39"/>
      <c r="B9" s="45"/>
      <c r="C9" s="39"/>
      <c r="D9" s="39"/>
      <c r="E9" s="145" t="s">
        <v>941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109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819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29. 1. 2026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37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ROUND(J99,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ROUND((SUM(BE99:BE209)),  2)</f>
        <v>0</v>
      </c>
      <c r="G35" s="39"/>
      <c r="H35" s="39"/>
      <c r="I35" s="159">
        <v>0.20999999999999999</v>
      </c>
      <c r="J35" s="158">
        <f>ROUND(((SUM(BE99:BE209))*I35),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ROUND((SUM(BF99:BF209)),  2)</f>
        <v>0</v>
      </c>
      <c r="G36" s="39"/>
      <c r="H36" s="39"/>
      <c r="I36" s="159">
        <v>0.12</v>
      </c>
      <c r="J36" s="158">
        <f>ROUND(((SUM(BF99:BF209))*I36),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ROUND((SUM(BG99:BG209)),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ROUND((SUM(BH99:BH209)),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ROUND((SUM(BI99:BI209)),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IROP výzva 37 (ZŠ Hornická)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941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109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SO-02 - Učebna PŘÍRODNÍ VĚDY s využitím IT č.m.69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ZŠ Hornická, Chomutov</v>
      </c>
      <c r="G56" s="41"/>
      <c r="H56" s="41"/>
      <c r="I56" s="33" t="s">
        <v>23</v>
      </c>
      <c r="J56" s="73" t="str">
        <f>IF(J14="","",J14)</f>
        <v>29. 1. 2026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Statutární město Chomutov</v>
      </c>
      <c r="G58" s="41"/>
      <c r="H58" s="41"/>
      <c r="I58" s="33" t="s">
        <v>31</v>
      </c>
      <c r="J58" s="37" t="str">
        <f>E23</f>
        <v>CZECHOTEC Engineering spol.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Miroslav Dostál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112</v>
      </c>
      <c r="D61" s="173"/>
      <c r="E61" s="173"/>
      <c r="F61" s="173"/>
      <c r="G61" s="173"/>
      <c r="H61" s="173"/>
      <c r="I61" s="173"/>
      <c r="J61" s="174" t="s">
        <v>113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J99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s="9" customFormat="1" ht="24.96" customHeight="1">
      <c r="A64" s="9"/>
      <c r="B64" s="176"/>
      <c r="C64" s="177"/>
      <c r="D64" s="178" t="s">
        <v>942</v>
      </c>
      <c r="E64" s="179"/>
      <c r="F64" s="179"/>
      <c r="G64" s="179"/>
      <c r="H64" s="179"/>
      <c r="I64" s="179"/>
      <c r="J64" s="180">
        <f>J100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943</v>
      </c>
      <c r="E65" s="184"/>
      <c r="F65" s="184"/>
      <c r="G65" s="184"/>
      <c r="H65" s="184"/>
      <c r="I65" s="184"/>
      <c r="J65" s="185">
        <f>J101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944</v>
      </c>
      <c r="E66" s="184"/>
      <c r="F66" s="184"/>
      <c r="G66" s="184"/>
      <c r="H66" s="184"/>
      <c r="I66" s="184"/>
      <c r="J66" s="185">
        <f>J126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946</v>
      </c>
      <c r="E67" s="184"/>
      <c r="F67" s="184"/>
      <c r="G67" s="184"/>
      <c r="H67" s="184"/>
      <c r="I67" s="184"/>
      <c r="J67" s="185">
        <f>J131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947</v>
      </c>
      <c r="E68" s="184"/>
      <c r="F68" s="184"/>
      <c r="G68" s="184"/>
      <c r="H68" s="184"/>
      <c r="I68" s="184"/>
      <c r="J68" s="185">
        <f>J144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948</v>
      </c>
      <c r="E69" s="184"/>
      <c r="F69" s="184"/>
      <c r="G69" s="184"/>
      <c r="H69" s="184"/>
      <c r="I69" s="184"/>
      <c r="J69" s="185">
        <f>J147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949</v>
      </c>
      <c r="E70" s="184"/>
      <c r="F70" s="184"/>
      <c r="G70" s="184"/>
      <c r="H70" s="184"/>
      <c r="I70" s="184"/>
      <c r="J70" s="185">
        <f>J152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950</v>
      </c>
      <c r="E71" s="184"/>
      <c r="F71" s="184"/>
      <c r="G71" s="184"/>
      <c r="H71" s="184"/>
      <c r="I71" s="184"/>
      <c r="J71" s="185">
        <f>J157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951</v>
      </c>
      <c r="E72" s="184"/>
      <c r="F72" s="184"/>
      <c r="G72" s="184"/>
      <c r="H72" s="184"/>
      <c r="I72" s="184"/>
      <c r="J72" s="185">
        <f>J160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952</v>
      </c>
      <c r="E73" s="184"/>
      <c r="F73" s="184"/>
      <c r="G73" s="184"/>
      <c r="H73" s="184"/>
      <c r="I73" s="184"/>
      <c r="J73" s="185">
        <f>J177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953</v>
      </c>
      <c r="E74" s="184"/>
      <c r="F74" s="184"/>
      <c r="G74" s="184"/>
      <c r="H74" s="184"/>
      <c r="I74" s="184"/>
      <c r="J74" s="185">
        <f>J186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6"/>
      <c r="D75" s="183" t="s">
        <v>954</v>
      </c>
      <c r="E75" s="184"/>
      <c r="F75" s="184"/>
      <c r="G75" s="184"/>
      <c r="H75" s="184"/>
      <c r="I75" s="184"/>
      <c r="J75" s="185">
        <f>J193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6"/>
      <c r="D76" s="183" t="s">
        <v>955</v>
      </c>
      <c r="E76" s="184"/>
      <c r="F76" s="184"/>
      <c r="G76" s="184"/>
      <c r="H76" s="184"/>
      <c r="I76" s="184"/>
      <c r="J76" s="185">
        <f>J196</f>
        <v>0</v>
      </c>
      <c r="K76" s="126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6"/>
      <c r="D77" s="183" t="s">
        <v>956</v>
      </c>
      <c r="E77" s="184"/>
      <c r="F77" s="184"/>
      <c r="G77" s="184"/>
      <c r="H77" s="184"/>
      <c r="I77" s="184"/>
      <c r="J77" s="185">
        <f>J199</f>
        <v>0</v>
      </c>
      <c r="K77" s="126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60"/>
      <c r="C79" s="61"/>
      <c r="D79" s="61"/>
      <c r="E79" s="61"/>
      <c r="F79" s="61"/>
      <c r="G79" s="61"/>
      <c r="H79" s="61"/>
      <c r="I79" s="61"/>
      <c r="J79" s="61"/>
      <c r="K79" s="6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3" s="2" customFormat="1" ht="6.96" customHeight="1">
      <c r="A83" s="39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4.96" customHeight="1">
      <c r="A84" s="39"/>
      <c r="B84" s="40"/>
      <c r="C84" s="24" t="s">
        <v>138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16</v>
      </c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171" t="str">
        <f>E7</f>
        <v>IROP výzva 37 (ZŠ Hornická)</v>
      </c>
      <c r="F87" s="33"/>
      <c r="G87" s="33"/>
      <c r="H87" s="33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" customFormat="1" ht="12" customHeight="1">
      <c r="B88" s="22"/>
      <c r="C88" s="33" t="s">
        <v>107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71" t="s">
        <v>941</v>
      </c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109</v>
      </c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0" t="str">
        <f>E11</f>
        <v>SO-02 - Učebna PŘÍRODNÍ VĚDY s využitím IT č.m.69</v>
      </c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21</v>
      </c>
      <c r="D93" s="41"/>
      <c r="E93" s="41"/>
      <c r="F93" s="28" t="str">
        <f>F14</f>
        <v xml:space="preserve"> ZŠ Hornická, Chomutov</v>
      </c>
      <c r="G93" s="41"/>
      <c r="H93" s="41"/>
      <c r="I93" s="33" t="s">
        <v>23</v>
      </c>
      <c r="J93" s="73" t="str">
        <f>IF(J14="","",J14)</f>
        <v>29. 1. 2026</v>
      </c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40.05" customHeight="1">
      <c r="A95" s="39"/>
      <c r="B95" s="40"/>
      <c r="C95" s="33" t="s">
        <v>25</v>
      </c>
      <c r="D95" s="41"/>
      <c r="E95" s="41"/>
      <c r="F95" s="28" t="str">
        <f>E17</f>
        <v>Statutární město Chomutov</v>
      </c>
      <c r="G95" s="41"/>
      <c r="H95" s="41"/>
      <c r="I95" s="33" t="s">
        <v>31</v>
      </c>
      <c r="J95" s="37" t="str">
        <f>E23</f>
        <v>CZECHOTEC Engineering spol. s.r.o.</v>
      </c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29</v>
      </c>
      <c r="D96" s="41"/>
      <c r="E96" s="41"/>
      <c r="F96" s="28" t="str">
        <f>IF(E20="","",E20)</f>
        <v>Vyplň údaj</v>
      </c>
      <c r="G96" s="41"/>
      <c r="H96" s="41"/>
      <c r="I96" s="33" t="s">
        <v>34</v>
      </c>
      <c r="J96" s="37" t="str">
        <f>E26</f>
        <v>Miroslav Dostál</v>
      </c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46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11" customFormat="1" ht="29.28" customHeight="1">
      <c r="A98" s="187"/>
      <c r="B98" s="188"/>
      <c r="C98" s="189" t="s">
        <v>139</v>
      </c>
      <c r="D98" s="190" t="s">
        <v>57</v>
      </c>
      <c r="E98" s="190" t="s">
        <v>53</v>
      </c>
      <c r="F98" s="190" t="s">
        <v>54</v>
      </c>
      <c r="G98" s="190" t="s">
        <v>140</v>
      </c>
      <c r="H98" s="190" t="s">
        <v>141</v>
      </c>
      <c r="I98" s="190" t="s">
        <v>142</v>
      </c>
      <c r="J98" s="190" t="s">
        <v>113</v>
      </c>
      <c r="K98" s="191" t="s">
        <v>143</v>
      </c>
      <c r="L98" s="192"/>
      <c r="M98" s="93" t="s">
        <v>19</v>
      </c>
      <c r="N98" s="94" t="s">
        <v>42</v>
      </c>
      <c r="O98" s="94" t="s">
        <v>144</v>
      </c>
      <c r="P98" s="94" t="s">
        <v>145</v>
      </c>
      <c r="Q98" s="94" t="s">
        <v>146</v>
      </c>
      <c r="R98" s="94" t="s">
        <v>147</v>
      </c>
      <c r="S98" s="94" t="s">
        <v>148</v>
      </c>
      <c r="T98" s="95" t="s">
        <v>149</v>
      </c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</row>
    <row r="99" s="2" customFormat="1" ht="22.8" customHeight="1">
      <c r="A99" s="39"/>
      <c r="B99" s="40"/>
      <c r="C99" s="100" t="s">
        <v>150</v>
      </c>
      <c r="D99" s="41"/>
      <c r="E99" s="41"/>
      <c r="F99" s="41"/>
      <c r="G99" s="41"/>
      <c r="H99" s="41"/>
      <c r="I99" s="41"/>
      <c r="J99" s="193">
        <f>BK99</f>
        <v>0</v>
      </c>
      <c r="K99" s="41"/>
      <c r="L99" s="45"/>
      <c r="M99" s="96"/>
      <c r="N99" s="194"/>
      <c r="O99" s="97"/>
      <c r="P99" s="195">
        <f>P100</f>
        <v>0</v>
      </c>
      <c r="Q99" s="97"/>
      <c r="R99" s="195">
        <f>R100</f>
        <v>0.0067800000000000004</v>
      </c>
      <c r="S99" s="97"/>
      <c r="T99" s="196">
        <f>T100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71</v>
      </c>
      <c r="AU99" s="18" t="s">
        <v>114</v>
      </c>
      <c r="BK99" s="197">
        <f>BK100</f>
        <v>0</v>
      </c>
    </row>
    <row r="100" s="12" customFormat="1" ht="25.92" customHeight="1">
      <c r="A100" s="12"/>
      <c r="B100" s="198"/>
      <c r="C100" s="199"/>
      <c r="D100" s="200" t="s">
        <v>71</v>
      </c>
      <c r="E100" s="201" t="s">
        <v>957</v>
      </c>
      <c r="F100" s="201" t="s">
        <v>19</v>
      </c>
      <c r="G100" s="199"/>
      <c r="H100" s="199"/>
      <c r="I100" s="202"/>
      <c r="J100" s="203">
        <f>BK100</f>
        <v>0</v>
      </c>
      <c r="K100" s="199"/>
      <c r="L100" s="204"/>
      <c r="M100" s="205"/>
      <c r="N100" s="206"/>
      <c r="O100" s="206"/>
      <c r="P100" s="207">
        <f>P101+P126+P131+P144+P147+P152+P157+P160+P177+P186+P193+P196+P199</f>
        <v>0</v>
      </c>
      <c r="Q100" s="206"/>
      <c r="R100" s="207">
        <f>R101+R126+R131+R144+R147+R152+R157+R160+R177+R186+R193+R196+R199</f>
        <v>0.0067800000000000004</v>
      </c>
      <c r="S100" s="206"/>
      <c r="T100" s="208">
        <f>T101+T126+T131+T144+T147+T152+T157+T160+T177+T186+T193+T196+T199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79</v>
      </c>
      <c r="AT100" s="210" t="s">
        <v>71</v>
      </c>
      <c r="AU100" s="210" t="s">
        <v>72</v>
      </c>
      <c r="AY100" s="209" t="s">
        <v>153</v>
      </c>
      <c r="BK100" s="211">
        <f>BK101+BK126+BK131+BK144+BK147+BK152+BK157+BK160+BK177+BK186+BK193+BK196+BK199</f>
        <v>0</v>
      </c>
    </row>
    <row r="101" s="12" customFormat="1" ht="22.8" customHeight="1">
      <c r="A101" s="12"/>
      <c r="B101" s="198"/>
      <c r="C101" s="199"/>
      <c r="D101" s="200" t="s">
        <v>71</v>
      </c>
      <c r="E101" s="212" t="s">
        <v>958</v>
      </c>
      <c r="F101" s="212" t="s">
        <v>959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SUM(P102:P125)</f>
        <v>0</v>
      </c>
      <c r="Q101" s="206"/>
      <c r="R101" s="207">
        <f>SUM(R102:R125)</f>
        <v>0</v>
      </c>
      <c r="S101" s="206"/>
      <c r="T101" s="208">
        <f>SUM(T102:T125)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79</v>
      </c>
      <c r="AT101" s="210" t="s">
        <v>71</v>
      </c>
      <c r="AU101" s="210" t="s">
        <v>79</v>
      </c>
      <c r="AY101" s="209" t="s">
        <v>153</v>
      </c>
      <c r="BK101" s="211">
        <f>SUM(BK102:BK125)</f>
        <v>0</v>
      </c>
    </row>
    <row r="102" s="2" customFormat="1" ht="24.15" customHeight="1">
      <c r="A102" s="39"/>
      <c r="B102" s="40"/>
      <c r="C102" s="257" t="s">
        <v>79</v>
      </c>
      <c r="D102" s="257" t="s">
        <v>370</v>
      </c>
      <c r="E102" s="258" t="s">
        <v>960</v>
      </c>
      <c r="F102" s="259" t="s">
        <v>961</v>
      </c>
      <c r="G102" s="260" t="s">
        <v>962</v>
      </c>
      <c r="H102" s="261">
        <v>1</v>
      </c>
      <c r="I102" s="262"/>
      <c r="J102" s="263">
        <f>ROUND(I102*H102,2)</f>
        <v>0</v>
      </c>
      <c r="K102" s="259" t="s">
        <v>257</v>
      </c>
      <c r="L102" s="264"/>
      <c r="M102" s="265" t="s">
        <v>19</v>
      </c>
      <c r="N102" s="266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208</v>
      </c>
      <c r="AT102" s="225" t="s">
        <v>370</v>
      </c>
      <c r="AU102" s="225" t="s">
        <v>81</v>
      </c>
      <c r="AY102" s="18" t="s">
        <v>153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79</v>
      </c>
      <c r="BK102" s="226">
        <f>ROUND(I102*H102,2)</f>
        <v>0</v>
      </c>
      <c r="BL102" s="18" t="s">
        <v>161</v>
      </c>
      <c r="BM102" s="225" t="s">
        <v>1170</v>
      </c>
    </row>
    <row r="103" s="2" customFormat="1">
      <c r="A103" s="39"/>
      <c r="B103" s="40"/>
      <c r="C103" s="41"/>
      <c r="D103" s="227" t="s">
        <v>163</v>
      </c>
      <c r="E103" s="41"/>
      <c r="F103" s="228" t="s">
        <v>961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163</v>
      </c>
      <c r="AU103" s="18" t="s">
        <v>81</v>
      </c>
    </row>
    <row r="104" s="2" customFormat="1" ht="24.15" customHeight="1">
      <c r="A104" s="39"/>
      <c r="B104" s="40"/>
      <c r="C104" s="257" t="s">
        <v>81</v>
      </c>
      <c r="D104" s="257" t="s">
        <v>370</v>
      </c>
      <c r="E104" s="258" t="s">
        <v>964</v>
      </c>
      <c r="F104" s="259" t="s">
        <v>965</v>
      </c>
      <c r="G104" s="260" t="s">
        <v>256</v>
      </c>
      <c r="H104" s="261">
        <v>5</v>
      </c>
      <c r="I104" s="262"/>
      <c r="J104" s="263">
        <f>ROUND(I104*H104,2)</f>
        <v>0</v>
      </c>
      <c r="K104" s="259" t="s">
        <v>257</v>
      </c>
      <c r="L104" s="264"/>
      <c r="M104" s="265" t="s">
        <v>19</v>
      </c>
      <c r="N104" s="266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208</v>
      </c>
      <c r="AT104" s="225" t="s">
        <v>370</v>
      </c>
      <c r="AU104" s="225" t="s">
        <v>81</v>
      </c>
      <c r="AY104" s="18" t="s">
        <v>153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79</v>
      </c>
      <c r="BK104" s="226">
        <f>ROUND(I104*H104,2)</f>
        <v>0</v>
      </c>
      <c r="BL104" s="18" t="s">
        <v>161</v>
      </c>
      <c r="BM104" s="225" t="s">
        <v>1171</v>
      </c>
    </row>
    <row r="105" s="2" customFormat="1">
      <c r="A105" s="39"/>
      <c r="B105" s="40"/>
      <c r="C105" s="41"/>
      <c r="D105" s="227" t="s">
        <v>163</v>
      </c>
      <c r="E105" s="41"/>
      <c r="F105" s="228" t="s">
        <v>965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163</v>
      </c>
      <c r="AU105" s="18" t="s">
        <v>81</v>
      </c>
    </row>
    <row r="106" s="2" customFormat="1" ht="24.15" customHeight="1">
      <c r="A106" s="39"/>
      <c r="B106" s="40"/>
      <c r="C106" s="257" t="s">
        <v>99</v>
      </c>
      <c r="D106" s="257" t="s">
        <v>370</v>
      </c>
      <c r="E106" s="258" t="s">
        <v>967</v>
      </c>
      <c r="F106" s="259" t="s">
        <v>968</v>
      </c>
      <c r="G106" s="260" t="s">
        <v>256</v>
      </c>
      <c r="H106" s="261">
        <v>2</v>
      </c>
      <c r="I106" s="262"/>
      <c r="J106" s="263">
        <f>ROUND(I106*H106,2)</f>
        <v>0</v>
      </c>
      <c r="K106" s="259" t="s">
        <v>257</v>
      </c>
      <c r="L106" s="264"/>
      <c r="M106" s="265" t="s">
        <v>19</v>
      </c>
      <c r="N106" s="266" t="s">
        <v>43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208</v>
      </c>
      <c r="AT106" s="225" t="s">
        <v>370</v>
      </c>
      <c r="AU106" s="225" t="s">
        <v>81</v>
      </c>
      <c r="AY106" s="18" t="s">
        <v>153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79</v>
      </c>
      <c r="BK106" s="226">
        <f>ROUND(I106*H106,2)</f>
        <v>0</v>
      </c>
      <c r="BL106" s="18" t="s">
        <v>161</v>
      </c>
      <c r="BM106" s="225" t="s">
        <v>1172</v>
      </c>
    </row>
    <row r="107" s="2" customFormat="1">
      <c r="A107" s="39"/>
      <c r="B107" s="40"/>
      <c r="C107" s="41"/>
      <c r="D107" s="227" t="s">
        <v>163</v>
      </c>
      <c r="E107" s="41"/>
      <c r="F107" s="228" t="s">
        <v>968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163</v>
      </c>
      <c r="AU107" s="18" t="s">
        <v>81</v>
      </c>
    </row>
    <row r="108" s="2" customFormat="1" ht="24.15" customHeight="1">
      <c r="A108" s="39"/>
      <c r="B108" s="40"/>
      <c r="C108" s="257" t="s">
        <v>161</v>
      </c>
      <c r="D108" s="257" t="s">
        <v>370</v>
      </c>
      <c r="E108" s="258" t="s">
        <v>970</v>
      </c>
      <c r="F108" s="259" t="s">
        <v>971</v>
      </c>
      <c r="G108" s="260" t="s">
        <v>256</v>
      </c>
      <c r="H108" s="261">
        <v>1</v>
      </c>
      <c r="I108" s="262"/>
      <c r="J108" s="263">
        <f>ROUND(I108*H108,2)</f>
        <v>0</v>
      </c>
      <c r="K108" s="259" t="s">
        <v>257</v>
      </c>
      <c r="L108" s="264"/>
      <c r="M108" s="265" t="s">
        <v>19</v>
      </c>
      <c r="N108" s="266" t="s">
        <v>43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208</v>
      </c>
      <c r="AT108" s="225" t="s">
        <v>370</v>
      </c>
      <c r="AU108" s="225" t="s">
        <v>81</v>
      </c>
      <c r="AY108" s="18" t="s">
        <v>153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79</v>
      </c>
      <c r="BK108" s="226">
        <f>ROUND(I108*H108,2)</f>
        <v>0</v>
      </c>
      <c r="BL108" s="18" t="s">
        <v>161</v>
      </c>
      <c r="BM108" s="225" t="s">
        <v>1173</v>
      </c>
    </row>
    <row r="109" s="2" customFormat="1">
      <c r="A109" s="39"/>
      <c r="B109" s="40"/>
      <c r="C109" s="41"/>
      <c r="D109" s="227" t="s">
        <v>163</v>
      </c>
      <c r="E109" s="41"/>
      <c r="F109" s="228" t="s">
        <v>971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163</v>
      </c>
      <c r="AU109" s="18" t="s">
        <v>81</v>
      </c>
    </row>
    <row r="110" s="2" customFormat="1" ht="24.15" customHeight="1">
      <c r="A110" s="39"/>
      <c r="B110" s="40"/>
      <c r="C110" s="257" t="s">
        <v>188</v>
      </c>
      <c r="D110" s="257" t="s">
        <v>370</v>
      </c>
      <c r="E110" s="258" t="s">
        <v>973</v>
      </c>
      <c r="F110" s="259" t="s">
        <v>974</v>
      </c>
      <c r="G110" s="260" t="s">
        <v>256</v>
      </c>
      <c r="H110" s="261">
        <v>3</v>
      </c>
      <c r="I110" s="262"/>
      <c r="J110" s="263">
        <f>ROUND(I110*H110,2)</f>
        <v>0</v>
      </c>
      <c r="K110" s="259" t="s">
        <v>257</v>
      </c>
      <c r="L110" s="264"/>
      <c r="M110" s="265" t="s">
        <v>19</v>
      </c>
      <c r="N110" s="266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208</v>
      </c>
      <c r="AT110" s="225" t="s">
        <v>370</v>
      </c>
      <c r="AU110" s="225" t="s">
        <v>81</v>
      </c>
      <c r="AY110" s="18" t="s">
        <v>153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79</v>
      </c>
      <c r="BK110" s="226">
        <f>ROUND(I110*H110,2)</f>
        <v>0</v>
      </c>
      <c r="BL110" s="18" t="s">
        <v>161</v>
      </c>
      <c r="BM110" s="225" t="s">
        <v>1174</v>
      </c>
    </row>
    <row r="111" s="2" customFormat="1">
      <c r="A111" s="39"/>
      <c r="B111" s="40"/>
      <c r="C111" s="41"/>
      <c r="D111" s="227" t="s">
        <v>163</v>
      </c>
      <c r="E111" s="41"/>
      <c r="F111" s="228" t="s">
        <v>974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163</v>
      </c>
      <c r="AU111" s="18" t="s">
        <v>81</v>
      </c>
    </row>
    <row r="112" s="2" customFormat="1" ht="24.15" customHeight="1">
      <c r="A112" s="39"/>
      <c r="B112" s="40"/>
      <c r="C112" s="257" t="s">
        <v>154</v>
      </c>
      <c r="D112" s="257" t="s">
        <v>370</v>
      </c>
      <c r="E112" s="258" t="s">
        <v>976</v>
      </c>
      <c r="F112" s="259" t="s">
        <v>977</v>
      </c>
      <c r="G112" s="260" t="s">
        <v>256</v>
      </c>
      <c r="H112" s="261">
        <v>1</v>
      </c>
      <c r="I112" s="262"/>
      <c r="J112" s="263">
        <f>ROUND(I112*H112,2)</f>
        <v>0</v>
      </c>
      <c r="K112" s="259" t="s">
        <v>257</v>
      </c>
      <c r="L112" s="264"/>
      <c r="M112" s="265" t="s">
        <v>19</v>
      </c>
      <c r="N112" s="266" t="s">
        <v>43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208</v>
      </c>
      <c r="AT112" s="225" t="s">
        <v>370</v>
      </c>
      <c r="AU112" s="225" t="s">
        <v>81</v>
      </c>
      <c r="AY112" s="18" t="s">
        <v>153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79</v>
      </c>
      <c r="BK112" s="226">
        <f>ROUND(I112*H112,2)</f>
        <v>0</v>
      </c>
      <c r="BL112" s="18" t="s">
        <v>161</v>
      </c>
      <c r="BM112" s="225" t="s">
        <v>1175</v>
      </c>
    </row>
    <row r="113" s="2" customFormat="1">
      <c r="A113" s="39"/>
      <c r="B113" s="40"/>
      <c r="C113" s="41"/>
      <c r="D113" s="227" t="s">
        <v>163</v>
      </c>
      <c r="E113" s="41"/>
      <c r="F113" s="228" t="s">
        <v>977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163</v>
      </c>
      <c r="AU113" s="18" t="s">
        <v>81</v>
      </c>
    </row>
    <row r="114" s="2" customFormat="1" ht="16.5" customHeight="1">
      <c r="A114" s="39"/>
      <c r="B114" s="40"/>
      <c r="C114" s="257" t="s">
        <v>202</v>
      </c>
      <c r="D114" s="257" t="s">
        <v>370</v>
      </c>
      <c r="E114" s="258" t="s">
        <v>982</v>
      </c>
      <c r="F114" s="259" t="s">
        <v>983</v>
      </c>
      <c r="G114" s="260" t="s">
        <v>984</v>
      </c>
      <c r="H114" s="261">
        <v>1</v>
      </c>
      <c r="I114" s="262"/>
      <c r="J114" s="263">
        <f>ROUND(I114*H114,2)</f>
        <v>0</v>
      </c>
      <c r="K114" s="259" t="s">
        <v>257</v>
      </c>
      <c r="L114" s="264"/>
      <c r="M114" s="265" t="s">
        <v>19</v>
      </c>
      <c r="N114" s="266" t="s">
        <v>43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208</v>
      </c>
      <c r="AT114" s="225" t="s">
        <v>370</v>
      </c>
      <c r="AU114" s="225" t="s">
        <v>81</v>
      </c>
      <c r="AY114" s="18" t="s">
        <v>153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79</v>
      </c>
      <c r="BK114" s="226">
        <f>ROUND(I114*H114,2)</f>
        <v>0</v>
      </c>
      <c r="BL114" s="18" t="s">
        <v>161</v>
      </c>
      <c r="BM114" s="225" t="s">
        <v>1176</v>
      </c>
    </row>
    <row r="115" s="2" customFormat="1">
      <c r="A115" s="39"/>
      <c r="B115" s="40"/>
      <c r="C115" s="41"/>
      <c r="D115" s="227" t="s">
        <v>163</v>
      </c>
      <c r="E115" s="41"/>
      <c r="F115" s="228" t="s">
        <v>983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163</v>
      </c>
      <c r="AU115" s="18" t="s">
        <v>81</v>
      </c>
    </row>
    <row r="116" s="2" customFormat="1" ht="24.15" customHeight="1">
      <c r="A116" s="39"/>
      <c r="B116" s="40"/>
      <c r="C116" s="257" t="s">
        <v>208</v>
      </c>
      <c r="D116" s="257" t="s">
        <v>370</v>
      </c>
      <c r="E116" s="258" t="s">
        <v>986</v>
      </c>
      <c r="F116" s="259" t="s">
        <v>987</v>
      </c>
      <c r="G116" s="260" t="s">
        <v>984</v>
      </c>
      <c r="H116" s="261">
        <v>1</v>
      </c>
      <c r="I116" s="262"/>
      <c r="J116" s="263">
        <f>ROUND(I116*H116,2)</f>
        <v>0</v>
      </c>
      <c r="K116" s="259" t="s">
        <v>257</v>
      </c>
      <c r="L116" s="264"/>
      <c r="M116" s="265" t="s">
        <v>19</v>
      </c>
      <c r="N116" s="266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208</v>
      </c>
      <c r="AT116" s="225" t="s">
        <v>370</v>
      </c>
      <c r="AU116" s="225" t="s">
        <v>81</v>
      </c>
      <c r="AY116" s="18" t="s">
        <v>153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79</v>
      </c>
      <c r="BK116" s="226">
        <f>ROUND(I116*H116,2)</f>
        <v>0</v>
      </c>
      <c r="BL116" s="18" t="s">
        <v>161</v>
      </c>
      <c r="BM116" s="225" t="s">
        <v>1177</v>
      </c>
    </row>
    <row r="117" s="2" customFormat="1">
      <c r="A117" s="39"/>
      <c r="B117" s="40"/>
      <c r="C117" s="41"/>
      <c r="D117" s="227" t="s">
        <v>163</v>
      </c>
      <c r="E117" s="41"/>
      <c r="F117" s="228" t="s">
        <v>987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163</v>
      </c>
      <c r="AU117" s="18" t="s">
        <v>81</v>
      </c>
    </row>
    <row r="118" s="2" customFormat="1" ht="16.5" customHeight="1">
      <c r="A118" s="39"/>
      <c r="B118" s="40"/>
      <c r="C118" s="257" t="s">
        <v>214</v>
      </c>
      <c r="D118" s="257" t="s">
        <v>370</v>
      </c>
      <c r="E118" s="258" t="s">
        <v>989</v>
      </c>
      <c r="F118" s="259" t="s">
        <v>990</v>
      </c>
      <c r="G118" s="260" t="s">
        <v>991</v>
      </c>
      <c r="H118" s="261">
        <v>1</v>
      </c>
      <c r="I118" s="262"/>
      <c r="J118" s="263">
        <f>ROUND(I118*H118,2)</f>
        <v>0</v>
      </c>
      <c r="K118" s="259" t="s">
        <v>257</v>
      </c>
      <c r="L118" s="264"/>
      <c r="M118" s="265" t="s">
        <v>19</v>
      </c>
      <c r="N118" s="266" t="s">
        <v>43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208</v>
      </c>
      <c r="AT118" s="225" t="s">
        <v>370</v>
      </c>
      <c r="AU118" s="225" t="s">
        <v>81</v>
      </c>
      <c r="AY118" s="18" t="s">
        <v>153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79</v>
      </c>
      <c r="BK118" s="226">
        <f>ROUND(I118*H118,2)</f>
        <v>0</v>
      </c>
      <c r="BL118" s="18" t="s">
        <v>161</v>
      </c>
      <c r="BM118" s="225" t="s">
        <v>1178</v>
      </c>
    </row>
    <row r="119" s="2" customFormat="1">
      <c r="A119" s="39"/>
      <c r="B119" s="40"/>
      <c r="C119" s="41"/>
      <c r="D119" s="227" t="s">
        <v>163</v>
      </c>
      <c r="E119" s="41"/>
      <c r="F119" s="228" t="s">
        <v>990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163</v>
      </c>
      <c r="AU119" s="18" t="s">
        <v>81</v>
      </c>
    </row>
    <row r="120" s="2" customFormat="1" ht="16.5" customHeight="1">
      <c r="A120" s="39"/>
      <c r="B120" s="40"/>
      <c r="C120" s="257" t="s">
        <v>220</v>
      </c>
      <c r="D120" s="257" t="s">
        <v>370</v>
      </c>
      <c r="E120" s="258" t="s">
        <v>993</v>
      </c>
      <c r="F120" s="259" t="s">
        <v>994</v>
      </c>
      <c r="G120" s="260" t="s">
        <v>256</v>
      </c>
      <c r="H120" s="261">
        <v>1</v>
      </c>
      <c r="I120" s="262"/>
      <c r="J120" s="263">
        <f>ROUND(I120*H120,2)</f>
        <v>0</v>
      </c>
      <c r="K120" s="259" t="s">
        <v>257</v>
      </c>
      <c r="L120" s="264"/>
      <c r="M120" s="265" t="s">
        <v>19</v>
      </c>
      <c r="N120" s="266" t="s">
        <v>43</v>
      </c>
      <c r="O120" s="85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208</v>
      </c>
      <c r="AT120" s="225" t="s">
        <v>370</v>
      </c>
      <c r="AU120" s="225" t="s">
        <v>81</v>
      </c>
      <c r="AY120" s="18" t="s">
        <v>153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79</v>
      </c>
      <c r="BK120" s="226">
        <f>ROUND(I120*H120,2)</f>
        <v>0</v>
      </c>
      <c r="BL120" s="18" t="s">
        <v>161</v>
      </c>
      <c r="BM120" s="225" t="s">
        <v>1179</v>
      </c>
    </row>
    <row r="121" s="2" customFormat="1">
      <c r="A121" s="39"/>
      <c r="B121" s="40"/>
      <c r="C121" s="41"/>
      <c r="D121" s="227" t="s">
        <v>163</v>
      </c>
      <c r="E121" s="41"/>
      <c r="F121" s="228" t="s">
        <v>994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163</v>
      </c>
      <c r="AU121" s="18" t="s">
        <v>81</v>
      </c>
    </row>
    <row r="122" s="2" customFormat="1" ht="16.5" customHeight="1">
      <c r="A122" s="39"/>
      <c r="B122" s="40"/>
      <c r="C122" s="257" t="s">
        <v>226</v>
      </c>
      <c r="D122" s="257" t="s">
        <v>370</v>
      </c>
      <c r="E122" s="258" t="s">
        <v>996</v>
      </c>
      <c r="F122" s="259" t="s">
        <v>997</v>
      </c>
      <c r="G122" s="260" t="s">
        <v>256</v>
      </c>
      <c r="H122" s="261">
        <v>1</v>
      </c>
      <c r="I122" s="262"/>
      <c r="J122" s="263">
        <f>ROUND(I122*H122,2)</f>
        <v>0</v>
      </c>
      <c r="K122" s="259" t="s">
        <v>257</v>
      </c>
      <c r="L122" s="264"/>
      <c r="M122" s="265" t="s">
        <v>19</v>
      </c>
      <c r="N122" s="266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208</v>
      </c>
      <c r="AT122" s="225" t="s">
        <v>370</v>
      </c>
      <c r="AU122" s="225" t="s">
        <v>81</v>
      </c>
      <c r="AY122" s="18" t="s">
        <v>153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79</v>
      </c>
      <c r="BK122" s="226">
        <f>ROUND(I122*H122,2)</f>
        <v>0</v>
      </c>
      <c r="BL122" s="18" t="s">
        <v>161</v>
      </c>
      <c r="BM122" s="225" t="s">
        <v>1180</v>
      </c>
    </row>
    <row r="123" s="2" customFormat="1">
      <c r="A123" s="39"/>
      <c r="B123" s="40"/>
      <c r="C123" s="41"/>
      <c r="D123" s="227" t="s">
        <v>163</v>
      </c>
      <c r="E123" s="41"/>
      <c r="F123" s="228" t="s">
        <v>997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163</v>
      </c>
      <c r="AU123" s="18" t="s">
        <v>81</v>
      </c>
    </row>
    <row r="124" s="2" customFormat="1" ht="16.5" customHeight="1">
      <c r="A124" s="39"/>
      <c r="B124" s="40"/>
      <c r="C124" s="257" t="s">
        <v>8</v>
      </c>
      <c r="D124" s="257" t="s">
        <v>370</v>
      </c>
      <c r="E124" s="258" t="s">
        <v>999</v>
      </c>
      <c r="F124" s="259" t="s">
        <v>1000</v>
      </c>
      <c r="G124" s="260" t="s">
        <v>256</v>
      </c>
      <c r="H124" s="261">
        <v>1</v>
      </c>
      <c r="I124" s="262"/>
      <c r="J124" s="263">
        <f>ROUND(I124*H124,2)</f>
        <v>0</v>
      </c>
      <c r="K124" s="259" t="s">
        <v>257</v>
      </c>
      <c r="L124" s="264"/>
      <c r="M124" s="265" t="s">
        <v>19</v>
      </c>
      <c r="N124" s="266" t="s">
        <v>43</v>
      </c>
      <c r="O124" s="85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5" t="s">
        <v>208</v>
      </c>
      <c r="AT124" s="225" t="s">
        <v>370</v>
      </c>
      <c r="AU124" s="225" t="s">
        <v>81</v>
      </c>
      <c r="AY124" s="18" t="s">
        <v>153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8" t="s">
        <v>79</v>
      </c>
      <c r="BK124" s="226">
        <f>ROUND(I124*H124,2)</f>
        <v>0</v>
      </c>
      <c r="BL124" s="18" t="s">
        <v>161</v>
      </c>
      <c r="BM124" s="225" t="s">
        <v>1181</v>
      </c>
    </row>
    <row r="125" s="2" customFormat="1">
      <c r="A125" s="39"/>
      <c r="B125" s="40"/>
      <c r="C125" s="41"/>
      <c r="D125" s="227" t="s">
        <v>163</v>
      </c>
      <c r="E125" s="41"/>
      <c r="F125" s="228" t="s">
        <v>1000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163</v>
      </c>
      <c r="AU125" s="18" t="s">
        <v>81</v>
      </c>
    </row>
    <row r="126" s="12" customFormat="1" ht="22.8" customHeight="1">
      <c r="A126" s="12"/>
      <c r="B126" s="198"/>
      <c r="C126" s="199"/>
      <c r="D126" s="200" t="s">
        <v>71</v>
      </c>
      <c r="E126" s="212" t="s">
        <v>1002</v>
      </c>
      <c r="F126" s="212" t="s">
        <v>1003</v>
      </c>
      <c r="G126" s="199"/>
      <c r="H126" s="199"/>
      <c r="I126" s="202"/>
      <c r="J126" s="213">
        <f>BK126</f>
        <v>0</v>
      </c>
      <c r="K126" s="199"/>
      <c r="L126" s="204"/>
      <c r="M126" s="205"/>
      <c r="N126" s="206"/>
      <c r="O126" s="206"/>
      <c r="P126" s="207">
        <f>SUM(P127:P130)</f>
        <v>0</v>
      </c>
      <c r="Q126" s="206"/>
      <c r="R126" s="207">
        <f>SUM(R127:R130)</f>
        <v>0</v>
      </c>
      <c r="S126" s="206"/>
      <c r="T126" s="20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79</v>
      </c>
      <c r="AT126" s="210" t="s">
        <v>71</v>
      </c>
      <c r="AU126" s="210" t="s">
        <v>79</v>
      </c>
      <c r="AY126" s="209" t="s">
        <v>153</v>
      </c>
      <c r="BK126" s="211">
        <f>SUM(BK127:BK130)</f>
        <v>0</v>
      </c>
    </row>
    <row r="127" s="2" customFormat="1" ht="37.8" customHeight="1">
      <c r="A127" s="39"/>
      <c r="B127" s="40"/>
      <c r="C127" s="257" t="s">
        <v>237</v>
      </c>
      <c r="D127" s="257" t="s">
        <v>370</v>
      </c>
      <c r="E127" s="258" t="s">
        <v>1007</v>
      </c>
      <c r="F127" s="259" t="s">
        <v>1008</v>
      </c>
      <c r="G127" s="260" t="s">
        <v>256</v>
      </c>
      <c r="H127" s="261">
        <v>5</v>
      </c>
      <c r="I127" s="262"/>
      <c r="J127" s="263">
        <f>ROUND(I127*H127,2)</f>
        <v>0</v>
      </c>
      <c r="K127" s="259" t="s">
        <v>257</v>
      </c>
      <c r="L127" s="264"/>
      <c r="M127" s="265" t="s">
        <v>19</v>
      </c>
      <c r="N127" s="266" t="s">
        <v>43</v>
      </c>
      <c r="O127" s="85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5" t="s">
        <v>208</v>
      </c>
      <c r="AT127" s="225" t="s">
        <v>370</v>
      </c>
      <c r="AU127" s="225" t="s">
        <v>81</v>
      </c>
      <c r="AY127" s="18" t="s">
        <v>153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8" t="s">
        <v>79</v>
      </c>
      <c r="BK127" s="226">
        <f>ROUND(I127*H127,2)</f>
        <v>0</v>
      </c>
      <c r="BL127" s="18" t="s">
        <v>161</v>
      </c>
      <c r="BM127" s="225" t="s">
        <v>1182</v>
      </c>
    </row>
    <row r="128" s="2" customFormat="1">
      <c r="A128" s="39"/>
      <c r="B128" s="40"/>
      <c r="C128" s="41"/>
      <c r="D128" s="227" t="s">
        <v>163</v>
      </c>
      <c r="E128" s="41"/>
      <c r="F128" s="228" t="s">
        <v>1008</v>
      </c>
      <c r="G128" s="41"/>
      <c r="H128" s="41"/>
      <c r="I128" s="229"/>
      <c r="J128" s="41"/>
      <c r="K128" s="41"/>
      <c r="L128" s="45"/>
      <c r="M128" s="230"/>
      <c r="N128" s="23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163</v>
      </c>
      <c r="AU128" s="18" t="s">
        <v>81</v>
      </c>
    </row>
    <row r="129" s="2" customFormat="1" ht="37.8" customHeight="1">
      <c r="A129" s="39"/>
      <c r="B129" s="40"/>
      <c r="C129" s="257" t="s">
        <v>243</v>
      </c>
      <c r="D129" s="257" t="s">
        <v>370</v>
      </c>
      <c r="E129" s="258" t="s">
        <v>1010</v>
      </c>
      <c r="F129" s="259" t="s">
        <v>1011</v>
      </c>
      <c r="G129" s="260" t="s">
        <v>256</v>
      </c>
      <c r="H129" s="261">
        <v>5</v>
      </c>
      <c r="I129" s="262"/>
      <c r="J129" s="263">
        <f>ROUND(I129*H129,2)</f>
        <v>0</v>
      </c>
      <c r="K129" s="259" t="s">
        <v>257</v>
      </c>
      <c r="L129" s="264"/>
      <c r="M129" s="265" t="s">
        <v>19</v>
      </c>
      <c r="N129" s="266" t="s">
        <v>43</v>
      </c>
      <c r="O129" s="85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208</v>
      </c>
      <c r="AT129" s="225" t="s">
        <v>370</v>
      </c>
      <c r="AU129" s="225" t="s">
        <v>81</v>
      </c>
      <c r="AY129" s="18" t="s">
        <v>153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79</v>
      </c>
      <c r="BK129" s="226">
        <f>ROUND(I129*H129,2)</f>
        <v>0</v>
      </c>
      <c r="BL129" s="18" t="s">
        <v>161</v>
      </c>
      <c r="BM129" s="225" t="s">
        <v>1183</v>
      </c>
    </row>
    <row r="130" s="2" customFormat="1">
      <c r="A130" s="39"/>
      <c r="B130" s="40"/>
      <c r="C130" s="41"/>
      <c r="D130" s="227" t="s">
        <v>163</v>
      </c>
      <c r="E130" s="41"/>
      <c r="F130" s="228" t="s">
        <v>1011</v>
      </c>
      <c r="G130" s="41"/>
      <c r="H130" s="41"/>
      <c r="I130" s="229"/>
      <c r="J130" s="41"/>
      <c r="K130" s="41"/>
      <c r="L130" s="45"/>
      <c r="M130" s="230"/>
      <c r="N130" s="231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163</v>
      </c>
      <c r="AU130" s="18" t="s">
        <v>81</v>
      </c>
    </row>
    <row r="131" s="12" customFormat="1" ht="22.8" customHeight="1">
      <c r="A131" s="12"/>
      <c r="B131" s="198"/>
      <c r="C131" s="199"/>
      <c r="D131" s="200" t="s">
        <v>71</v>
      </c>
      <c r="E131" s="212" t="s">
        <v>1021</v>
      </c>
      <c r="F131" s="212" t="s">
        <v>1022</v>
      </c>
      <c r="G131" s="199"/>
      <c r="H131" s="199"/>
      <c r="I131" s="202"/>
      <c r="J131" s="213">
        <f>BK131</f>
        <v>0</v>
      </c>
      <c r="K131" s="199"/>
      <c r="L131" s="204"/>
      <c r="M131" s="205"/>
      <c r="N131" s="206"/>
      <c r="O131" s="206"/>
      <c r="P131" s="207">
        <f>SUM(P132:P143)</f>
        <v>0</v>
      </c>
      <c r="Q131" s="206"/>
      <c r="R131" s="207">
        <f>SUM(R132:R143)</f>
        <v>0.0067800000000000004</v>
      </c>
      <c r="S131" s="206"/>
      <c r="T131" s="208">
        <f>SUM(T132:T143)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79</v>
      </c>
      <c r="AT131" s="210" t="s">
        <v>71</v>
      </c>
      <c r="AU131" s="210" t="s">
        <v>79</v>
      </c>
      <c r="AY131" s="209" t="s">
        <v>153</v>
      </c>
      <c r="BK131" s="211">
        <f>SUM(BK132:BK143)</f>
        <v>0</v>
      </c>
    </row>
    <row r="132" s="2" customFormat="1" ht="16.5" customHeight="1">
      <c r="A132" s="39"/>
      <c r="B132" s="40"/>
      <c r="C132" s="257" t="s">
        <v>253</v>
      </c>
      <c r="D132" s="257" t="s">
        <v>370</v>
      </c>
      <c r="E132" s="258" t="s">
        <v>1023</v>
      </c>
      <c r="F132" s="259" t="s">
        <v>1024</v>
      </c>
      <c r="G132" s="260" t="s">
        <v>246</v>
      </c>
      <c r="H132" s="261">
        <v>10</v>
      </c>
      <c r="I132" s="262"/>
      <c r="J132" s="263">
        <f>ROUND(I132*H132,2)</f>
        <v>0</v>
      </c>
      <c r="K132" s="259" t="s">
        <v>257</v>
      </c>
      <c r="L132" s="264"/>
      <c r="M132" s="265" t="s">
        <v>19</v>
      </c>
      <c r="N132" s="266" t="s">
        <v>43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208</v>
      </c>
      <c r="AT132" s="225" t="s">
        <v>370</v>
      </c>
      <c r="AU132" s="225" t="s">
        <v>81</v>
      </c>
      <c r="AY132" s="18" t="s">
        <v>153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79</v>
      </c>
      <c r="BK132" s="226">
        <f>ROUND(I132*H132,2)</f>
        <v>0</v>
      </c>
      <c r="BL132" s="18" t="s">
        <v>161</v>
      </c>
      <c r="BM132" s="225" t="s">
        <v>1184</v>
      </c>
    </row>
    <row r="133" s="2" customFormat="1">
      <c r="A133" s="39"/>
      <c r="B133" s="40"/>
      <c r="C133" s="41"/>
      <c r="D133" s="227" t="s">
        <v>163</v>
      </c>
      <c r="E133" s="41"/>
      <c r="F133" s="228" t="s">
        <v>1024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163</v>
      </c>
      <c r="AU133" s="18" t="s">
        <v>81</v>
      </c>
    </row>
    <row r="134" s="2" customFormat="1" ht="16.5" customHeight="1">
      <c r="A134" s="39"/>
      <c r="B134" s="40"/>
      <c r="C134" s="257" t="s">
        <v>262</v>
      </c>
      <c r="D134" s="257" t="s">
        <v>370</v>
      </c>
      <c r="E134" s="258" t="s">
        <v>1026</v>
      </c>
      <c r="F134" s="259" t="s">
        <v>1027</v>
      </c>
      <c r="G134" s="260" t="s">
        <v>991</v>
      </c>
      <c r="H134" s="261">
        <v>1</v>
      </c>
      <c r="I134" s="262"/>
      <c r="J134" s="263">
        <f>ROUND(I134*H134,2)</f>
        <v>0</v>
      </c>
      <c r="K134" s="259" t="s">
        <v>257</v>
      </c>
      <c r="L134" s="264"/>
      <c r="M134" s="265" t="s">
        <v>19</v>
      </c>
      <c r="N134" s="266" t="s">
        <v>43</v>
      </c>
      <c r="O134" s="85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208</v>
      </c>
      <c r="AT134" s="225" t="s">
        <v>370</v>
      </c>
      <c r="AU134" s="225" t="s">
        <v>81</v>
      </c>
      <c r="AY134" s="18" t="s">
        <v>153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79</v>
      </c>
      <c r="BK134" s="226">
        <f>ROUND(I134*H134,2)</f>
        <v>0</v>
      </c>
      <c r="BL134" s="18" t="s">
        <v>161</v>
      </c>
      <c r="BM134" s="225" t="s">
        <v>1185</v>
      </c>
    </row>
    <row r="135" s="2" customFormat="1">
      <c r="A135" s="39"/>
      <c r="B135" s="40"/>
      <c r="C135" s="41"/>
      <c r="D135" s="227" t="s">
        <v>163</v>
      </c>
      <c r="E135" s="41"/>
      <c r="F135" s="228" t="s">
        <v>1027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163</v>
      </c>
      <c r="AU135" s="18" t="s">
        <v>81</v>
      </c>
    </row>
    <row r="136" s="2" customFormat="1" ht="24.15" customHeight="1">
      <c r="A136" s="39"/>
      <c r="B136" s="40"/>
      <c r="C136" s="257" t="s">
        <v>269</v>
      </c>
      <c r="D136" s="257" t="s">
        <v>370</v>
      </c>
      <c r="E136" s="258" t="s">
        <v>1029</v>
      </c>
      <c r="F136" s="259" t="s">
        <v>1030</v>
      </c>
      <c r="G136" s="260" t="s">
        <v>246</v>
      </c>
      <c r="H136" s="261">
        <v>25</v>
      </c>
      <c r="I136" s="262"/>
      <c r="J136" s="263">
        <f>ROUND(I136*H136,2)</f>
        <v>0</v>
      </c>
      <c r="K136" s="259" t="s">
        <v>257</v>
      </c>
      <c r="L136" s="264"/>
      <c r="M136" s="265" t="s">
        <v>19</v>
      </c>
      <c r="N136" s="266" t="s">
        <v>43</v>
      </c>
      <c r="O136" s="85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208</v>
      </c>
      <c r="AT136" s="225" t="s">
        <v>370</v>
      </c>
      <c r="AU136" s="225" t="s">
        <v>81</v>
      </c>
      <c r="AY136" s="18" t="s">
        <v>153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79</v>
      </c>
      <c r="BK136" s="226">
        <f>ROUND(I136*H136,2)</f>
        <v>0</v>
      </c>
      <c r="BL136" s="18" t="s">
        <v>161</v>
      </c>
      <c r="BM136" s="225" t="s">
        <v>1186</v>
      </c>
    </row>
    <row r="137" s="2" customFormat="1">
      <c r="A137" s="39"/>
      <c r="B137" s="40"/>
      <c r="C137" s="41"/>
      <c r="D137" s="227" t="s">
        <v>163</v>
      </c>
      <c r="E137" s="41"/>
      <c r="F137" s="228" t="s">
        <v>1030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163</v>
      </c>
      <c r="AU137" s="18" t="s">
        <v>81</v>
      </c>
    </row>
    <row r="138" s="2" customFormat="1" ht="16.5" customHeight="1">
      <c r="A138" s="39"/>
      <c r="B138" s="40"/>
      <c r="C138" s="257" t="s">
        <v>275</v>
      </c>
      <c r="D138" s="257" t="s">
        <v>370</v>
      </c>
      <c r="E138" s="258" t="s">
        <v>1032</v>
      </c>
      <c r="F138" s="259" t="s">
        <v>1033</v>
      </c>
      <c r="G138" s="260" t="s">
        <v>246</v>
      </c>
      <c r="H138" s="261">
        <v>12</v>
      </c>
      <c r="I138" s="262"/>
      <c r="J138" s="263">
        <f>ROUND(I138*H138,2)</f>
        <v>0</v>
      </c>
      <c r="K138" s="259" t="s">
        <v>257</v>
      </c>
      <c r="L138" s="264"/>
      <c r="M138" s="265" t="s">
        <v>19</v>
      </c>
      <c r="N138" s="266" t="s">
        <v>43</v>
      </c>
      <c r="O138" s="85"/>
      <c r="P138" s="223">
        <f>O138*H138</f>
        <v>0</v>
      </c>
      <c r="Q138" s="223">
        <v>0.00042000000000000002</v>
      </c>
      <c r="R138" s="223">
        <f>Q138*H138</f>
        <v>0.0050400000000000002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208</v>
      </c>
      <c r="AT138" s="225" t="s">
        <v>370</v>
      </c>
      <c r="AU138" s="225" t="s">
        <v>81</v>
      </c>
      <c r="AY138" s="18" t="s">
        <v>153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79</v>
      </c>
      <c r="BK138" s="226">
        <f>ROUND(I138*H138,2)</f>
        <v>0</v>
      </c>
      <c r="BL138" s="18" t="s">
        <v>161</v>
      </c>
      <c r="BM138" s="225" t="s">
        <v>1187</v>
      </c>
    </row>
    <row r="139" s="2" customFormat="1">
      <c r="A139" s="39"/>
      <c r="B139" s="40"/>
      <c r="C139" s="41"/>
      <c r="D139" s="227" t="s">
        <v>163</v>
      </c>
      <c r="E139" s="41"/>
      <c r="F139" s="228" t="s">
        <v>1033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163</v>
      </c>
      <c r="AU139" s="18" t="s">
        <v>81</v>
      </c>
    </row>
    <row r="140" s="2" customFormat="1" ht="16.5" customHeight="1">
      <c r="A140" s="39"/>
      <c r="B140" s="40"/>
      <c r="C140" s="257" t="s">
        <v>280</v>
      </c>
      <c r="D140" s="257" t="s">
        <v>370</v>
      </c>
      <c r="E140" s="258" t="s">
        <v>1035</v>
      </c>
      <c r="F140" s="259" t="s">
        <v>1036</v>
      </c>
      <c r="G140" s="260" t="s">
        <v>246</v>
      </c>
      <c r="H140" s="261">
        <v>6</v>
      </c>
      <c r="I140" s="262"/>
      <c r="J140" s="263">
        <f>ROUND(I140*H140,2)</f>
        <v>0</v>
      </c>
      <c r="K140" s="259" t="s">
        <v>257</v>
      </c>
      <c r="L140" s="264"/>
      <c r="M140" s="265" t="s">
        <v>19</v>
      </c>
      <c r="N140" s="266" t="s">
        <v>43</v>
      </c>
      <c r="O140" s="85"/>
      <c r="P140" s="223">
        <f>O140*H140</f>
        <v>0</v>
      </c>
      <c r="Q140" s="223">
        <v>0.00025000000000000001</v>
      </c>
      <c r="R140" s="223">
        <f>Q140*H140</f>
        <v>0.0015</v>
      </c>
      <c r="S140" s="223">
        <v>0</v>
      </c>
      <c r="T140" s="22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5" t="s">
        <v>208</v>
      </c>
      <c r="AT140" s="225" t="s">
        <v>370</v>
      </c>
      <c r="AU140" s="225" t="s">
        <v>81</v>
      </c>
      <c r="AY140" s="18" t="s">
        <v>153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79</v>
      </c>
      <c r="BK140" s="226">
        <f>ROUND(I140*H140,2)</f>
        <v>0</v>
      </c>
      <c r="BL140" s="18" t="s">
        <v>161</v>
      </c>
      <c r="BM140" s="225" t="s">
        <v>1188</v>
      </c>
    </row>
    <row r="141" s="2" customFormat="1">
      <c r="A141" s="39"/>
      <c r="B141" s="40"/>
      <c r="C141" s="41"/>
      <c r="D141" s="227" t="s">
        <v>163</v>
      </c>
      <c r="E141" s="41"/>
      <c r="F141" s="228" t="s">
        <v>1036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163</v>
      </c>
      <c r="AU141" s="18" t="s">
        <v>81</v>
      </c>
    </row>
    <row r="142" s="2" customFormat="1" ht="16.5" customHeight="1">
      <c r="A142" s="39"/>
      <c r="B142" s="40"/>
      <c r="C142" s="257" t="s">
        <v>286</v>
      </c>
      <c r="D142" s="257" t="s">
        <v>370</v>
      </c>
      <c r="E142" s="258" t="s">
        <v>1038</v>
      </c>
      <c r="F142" s="259" t="s">
        <v>1039</v>
      </c>
      <c r="G142" s="260" t="s">
        <v>246</v>
      </c>
      <c r="H142" s="261">
        <v>2</v>
      </c>
      <c r="I142" s="262"/>
      <c r="J142" s="263">
        <f>ROUND(I142*H142,2)</f>
        <v>0</v>
      </c>
      <c r="K142" s="259" t="s">
        <v>257</v>
      </c>
      <c r="L142" s="264"/>
      <c r="M142" s="265" t="s">
        <v>19</v>
      </c>
      <c r="N142" s="266" t="s">
        <v>43</v>
      </c>
      <c r="O142" s="85"/>
      <c r="P142" s="223">
        <f>O142*H142</f>
        <v>0</v>
      </c>
      <c r="Q142" s="223">
        <v>0.00012</v>
      </c>
      <c r="R142" s="223">
        <f>Q142*H142</f>
        <v>0.00024000000000000001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208</v>
      </c>
      <c r="AT142" s="225" t="s">
        <v>370</v>
      </c>
      <c r="AU142" s="225" t="s">
        <v>81</v>
      </c>
      <c r="AY142" s="18" t="s">
        <v>153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79</v>
      </c>
      <c r="BK142" s="226">
        <f>ROUND(I142*H142,2)</f>
        <v>0</v>
      </c>
      <c r="BL142" s="18" t="s">
        <v>161</v>
      </c>
      <c r="BM142" s="225" t="s">
        <v>1189</v>
      </c>
    </row>
    <row r="143" s="2" customFormat="1">
      <c r="A143" s="39"/>
      <c r="B143" s="40"/>
      <c r="C143" s="41"/>
      <c r="D143" s="227" t="s">
        <v>163</v>
      </c>
      <c r="E143" s="41"/>
      <c r="F143" s="228" t="s">
        <v>1039</v>
      </c>
      <c r="G143" s="41"/>
      <c r="H143" s="41"/>
      <c r="I143" s="229"/>
      <c r="J143" s="41"/>
      <c r="K143" s="41"/>
      <c r="L143" s="45"/>
      <c r="M143" s="230"/>
      <c r="N143" s="23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163</v>
      </c>
      <c r="AU143" s="18" t="s">
        <v>81</v>
      </c>
    </row>
    <row r="144" s="12" customFormat="1" ht="22.8" customHeight="1">
      <c r="A144" s="12"/>
      <c r="B144" s="198"/>
      <c r="C144" s="199"/>
      <c r="D144" s="200" t="s">
        <v>71</v>
      </c>
      <c r="E144" s="212" t="s">
        <v>1041</v>
      </c>
      <c r="F144" s="212" t="s">
        <v>1042</v>
      </c>
      <c r="G144" s="199"/>
      <c r="H144" s="199"/>
      <c r="I144" s="202"/>
      <c r="J144" s="213">
        <f>BK144</f>
        <v>0</v>
      </c>
      <c r="K144" s="199"/>
      <c r="L144" s="204"/>
      <c r="M144" s="205"/>
      <c r="N144" s="206"/>
      <c r="O144" s="206"/>
      <c r="P144" s="207">
        <f>SUM(P145:P146)</f>
        <v>0</v>
      </c>
      <c r="Q144" s="206"/>
      <c r="R144" s="207">
        <f>SUM(R145:R146)</f>
        <v>0</v>
      </c>
      <c r="S144" s="206"/>
      <c r="T144" s="208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9" t="s">
        <v>79</v>
      </c>
      <c r="AT144" s="210" t="s">
        <v>71</v>
      </c>
      <c r="AU144" s="210" t="s">
        <v>79</v>
      </c>
      <c r="AY144" s="209" t="s">
        <v>153</v>
      </c>
      <c r="BK144" s="211">
        <f>SUM(BK145:BK146)</f>
        <v>0</v>
      </c>
    </row>
    <row r="145" s="2" customFormat="1" ht="16.5" customHeight="1">
      <c r="A145" s="39"/>
      <c r="B145" s="40"/>
      <c r="C145" s="257" t="s">
        <v>7</v>
      </c>
      <c r="D145" s="257" t="s">
        <v>370</v>
      </c>
      <c r="E145" s="258" t="s">
        <v>1043</v>
      </c>
      <c r="F145" s="259" t="s">
        <v>1044</v>
      </c>
      <c r="G145" s="260" t="s">
        <v>991</v>
      </c>
      <c r="H145" s="261">
        <v>1</v>
      </c>
      <c r="I145" s="262"/>
      <c r="J145" s="263">
        <f>ROUND(I145*H145,2)</f>
        <v>0</v>
      </c>
      <c r="K145" s="259" t="s">
        <v>19</v>
      </c>
      <c r="L145" s="264"/>
      <c r="M145" s="265" t="s">
        <v>19</v>
      </c>
      <c r="N145" s="266" t="s">
        <v>43</v>
      </c>
      <c r="O145" s="85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208</v>
      </c>
      <c r="AT145" s="225" t="s">
        <v>370</v>
      </c>
      <c r="AU145" s="225" t="s">
        <v>81</v>
      </c>
      <c r="AY145" s="18" t="s">
        <v>153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79</v>
      </c>
      <c r="BK145" s="226">
        <f>ROUND(I145*H145,2)</f>
        <v>0</v>
      </c>
      <c r="BL145" s="18" t="s">
        <v>161</v>
      </c>
      <c r="BM145" s="225" t="s">
        <v>1190</v>
      </c>
    </row>
    <row r="146" s="2" customFormat="1">
      <c r="A146" s="39"/>
      <c r="B146" s="40"/>
      <c r="C146" s="41"/>
      <c r="D146" s="227" t="s">
        <v>163</v>
      </c>
      <c r="E146" s="41"/>
      <c r="F146" s="228" t="s">
        <v>1044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163</v>
      </c>
      <c r="AU146" s="18" t="s">
        <v>81</v>
      </c>
    </row>
    <row r="147" s="12" customFormat="1" ht="22.8" customHeight="1">
      <c r="A147" s="12"/>
      <c r="B147" s="198"/>
      <c r="C147" s="199"/>
      <c r="D147" s="200" t="s">
        <v>71</v>
      </c>
      <c r="E147" s="212" t="s">
        <v>1046</v>
      </c>
      <c r="F147" s="212" t="s">
        <v>1047</v>
      </c>
      <c r="G147" s="199"/>
      <c r="H147" s="199"/>
      <c r="I147" s="202"/>
      <c r="J147" s="213">
        <f>BK147</f>
        <v>0</v>
      </c>
      <c r="K147" s="199"/>
      <c r="L147" s="204"/>
      <c r="M147" s="205"/>
      <c r="N147" s="206"/>
      <c r="O147" s="206"/>
      <c r="P147" s="207">
        <f>SUM(P148:P151)</f>
        <v>0</v>
      </c>
      <c r="Q147" s="206"/>
      <c r="R147" s="207">
        <f>SUM(R148:R151)</f>
        <v>0</v>
      </c>
      <c r="S147" s="206"/>
      <c r="T147" s="208">
        <f>SUM(T148:T151)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79</v>
      </c>
      <c r="AT147" s="210" t="s">
        <v>71</v>
      </c>
      <c r="AU147" s="210" t="s">
        <v>79</v>
      </c>
      <c r="AY147" s="209" t="s">
        <v>153</v>
      </c>
      <c r="BK147" s="211">
        <f>SUM(BK148:BK151)</f>
        <v>0</v>
      </c>
    </row>
    <row r="148" s="2" customFormat="1" ht="21.75" customHeight="1">
      <c r="A148" s="39"/>
      <c r="B148" s="40"/>
      <c r="C148" s="257" t="s">
        <v>300</v>
      </c>
      <c r="D148" s="257" t="s">
        <v>370</v>
      </c>
      <c r="E148" s="258" t="s">
        <v>1055</v>
      </c>
      <c r="F148" s="259" t="s">
        <v>1056</v>
      </c>
      <c r="G148" s="260" t="s">
        <v>256</v>
      </c>
      <c r="H148" s="261">
        <v>1</v>
      </c>
      <c r="I148" s="262"/>
      <c r="J148" s="263">
        <f>ROUND(I148*H148,2)</f>
        <v>0</v>
      </c>
      <c r="K148" s="259" t="s">
        <v>257</v>
      </c>
      <c r="L148" s="264"/>
      <c r="M148" s="265" t="s">
        <v>19</v>
      </c>
      <c r="N148" s="266" t="s">
        <v>43</v>
      </c>
      <c r="O148" s="85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208</v>
      </c>
      <c r="AT148" s="225" t="s">
        <v>370</v>
      </c>
      <c r="AU148" s="225" t="s">
        <v>81</v>
      </c>
      <c r="AY148" s="18" t="s">
        <v>153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79</v>
      </c>
      <c r="BK148" s="226">
        <f>ROUND(I148*H148,2)</f>
        <v>0</v>
      </c>
      <c r="BL148" s="18" t="s">
        <v>161</v>
      </c>
      <c r="BM148" s="225" t="s">
        <v>1191</v>
      </c>
    </row>
    <row r="149" s="2" customFormat="1">
      <c r="A149" s="39"/>
      <c r="B149" s="40"/>
      <c r="C149" s="41"/>
      <c r="D149" s="227" t="s">
        <v>163</v>
      </c>
      <c r="E149" s="41"/>
      <c r="F149" s="228" t="s">
        <v>1058</v>
      </c>
      <c r="G149" s="41"/>
      <c r="H149" s="41"/>
      <c r="I149" s="229"/>
      <c r="J149" s="41"/>
      <c r="K149" s="41"/>
      <c r="L149" s="45"/>
      <c r="M149" s="230"/>
      <c r="N149" s="231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163</v>
      </c>
      <c r="AU149" s="18" t="s">
        <v>81</v>
      </c>
    </row>
    <row r="150" s="2" customFormat="1" ht="33" customHeight="1">
      <c r="A150" s="39"/>
      <c r="B150" s="40"/>
      <c r="C150" s="257" t="s">
        <v>306</v>
      </c>
      <c r="D150" s="257" t="s">
        <v>370</v>
      </c>
      <c r="E150" s="258" t="s">
        <v>1059</v>
      </c>
      <c r="F150" s="259" t="s">
        <v>1053</v>
      </c>
      <c r="G150" s="260" t="s">
        <v>256</v>
      </c>
      <c r="H150" s="261">
        <v>1</v>
      </c>
      <c r="I150" s="262"/>
      <c r="J150" s="263">
        <f>ROUND(I150*H150,2)</f>
        <v>0</v>
      </c>
      <c r="K150" s="259" t="s">
        <v>257</v>
      </c>
      <c r="L150" s="264"/>
      <c r="M150" s="265" t="s">
        <v>19</v>
      </c>
      <c r="N150" s="266" t="s">
        <v>43</v>
      </c>
      <c r="O150" s="85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5" t="s">
        <v>208</v>
      </c>
      <c r="AT150" s="225" t="s">
        <v>370</v>
      </c>
      <c r="AU150" s="225" t="s">
        <v>81</v>
      </c>
      <c r="AY150" s="18" t="s">
        <v>153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79</v>
      </c>
      <c r="BK150" s="226">
        <f>ROUND(I150*H150,2)</f>
        <v>0</v>
      </c>
      <c r="BL150" s="18" t="s">
        <v>161</v>
      </c>
      <c r="BM150" s="225" t="s">
        <v>1192</v>
      </c>
    </row>
    <row r="151" s="2" customFormat="1">
      <c r="A151" s="39"/>
      <c r="B151" s="40"/>
      <c r="C151" s="41"/>
      <c r="D151" s="227" t="s">
        <v>163</v>
      </c>
      <c r="E151" s="41"/>
      <c r="F151" s="228" t="s">
        <v>1053</v>
      </c>
      <c r="G151" s="41"/>
      <c r="H151" s="41"/>
      <c r="I151" s="229"/>
      <c r="J151" s="41"/>
      <c r="K151" s="41"/>
      <c r="L151" s="45"/>
      <c r="M151" s="230"/>
      <c r="N151" s="23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163</v>
      </c>
      <c r="AU151" s="18" t="s">
        <v>81</v>
      </c>
    </row>
    <row r="152" s="12" customFormat="1" ht="22.8" customHeight="1">
      <c r="A152" s="12"/>
      <c r="B152" s="198"/>
      <c r="C152" s="199"/>
      <c r="D152" s="200" t="s">
        <v>71</v>
      </c>
      <c r="E152" s="212" t="s">
        <v>1064</v>
      </c>
      <c r="F152" s="212" t="s">
        <v>1065</v>
      </c>
      <c r="G152" s="199"/>
      <c r="H152" s="199"/>
      <c r="I152" s="202"/>
      <c r="J152" s="213">
        <f>BK152</f>
        <v>0</v>
      </c>
      <c r="K152" s="199"/>
      <c r="L152" s="204"/>
      <c r="M152" s="205"/>
      <c r="N152" s="206"/>
      <c r="O152" s="206"/>
      <c r="P152" s="207">
        <f>SUM(P153:P156)</f>
        <v>0</v>
      </c>
      <c r="Q152" s="206"/>
      <c r="R152" s="207">
        <f>SUM(R153:R156)</f>
        <v>0</v>
      </c>
      <c r="S152" s="206"/>
      <c r="T152" s="208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9" t="s">
        <v>79</v>
      </c>
      <c r="AT152" s="210" t="s">
        <v>71</v>
      </c>
      <c r="AU152" s="210" t="s">
        <v>79</v>
      </c>
      <c r="AY152" s="209" t="s">
        <v>153</v>
      </c>
      <c r="BK152" s="211">
        <f>SUM(BK153:BK156)</f>
        <v>0</v>
      </c>
    </row>
    <row r="153" s="2" customFormat="1" ht="24.15" customHeight="1">
      <c r="A153" s="39"/>
      <c r="B153" s="40"/>
      <c r="C153" s="257" t="s">
        <v>313</v>
      </c>
      <c r="D153" s="257" t="s">
        <v>370</v>
      </c>
      <c r="E153" s="258" t="s">
        <v>1066</v>
      </c>
      <c r="F153" s="259" t="s">
        <v>1067</v>
      </c>
      <c r="G153" s="260" t="s">
        <v>991</v>
      </c>
      <c r="H153" s="261">
        <v>1</v>
      </c>
      <c r="I153" s="262"/>
      <c r="J153" s="263">
        <f>ROUND(I153*H153,2)</f>
        <v>0</v>
      </c>
      <c r="K153" s="259" t="s">
        <v>257</v>
      </c>
      <c r="L153" s="264"/>
      <c r="M153" s="265" t="s">
        <v>19</v>
      </c>
      <c r="N153" s="266" t="s">
        <v>43</v>
      </c>
      <c r="O153" s="85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5" t="s">
        <v>208</v>
      </c>
      <c r="AT153" s="225" t="s">
        <v>370</v>
      </c>
      <c r="AU153" s="225" t="s">
        <v>81</v>
      </c>
      <c r="AY153" s="18" t="s">
        <v>153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8" t="s">
        <v>79</v>
      </c>
      <c r="BK153" s="226">
        <f>ROUND(I153*H153,2)</f>
        <v>0</v>
      </c>
      <c r="BL153" s="18" t="s">
        <v>161</v>
      </c>
      <c r="BM153" s="225" t="s">
        <v>1193</v>
      </c>
    </row>
    <row r="154" s="2" customFormat="1">
      <c r="A154" s="39"/>
      <c r="B154" s="40"/>
      <c r="C154" s="41"/>
      <c r="D154" s="227" t="s">
        <v>163</v>
      </c>
      <c r="E154" s="41"/>
      <c r="F154" s="228" t="s">
        <v>1067</v>
      </c>
      <c r="G154" s="41"/>
      <c r="H154" s="41"/>
      <c r="I154" s="229"/>
      <c r="J154" s="41"/>
      <c r="K154" s="41"/>
      <c r="L154" s="45"/>
      <c r="M154" s="230"/>
      <c r="N154" s="231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163</v>
      </c>
      <c r="AU154" s="18" t="s">
        <v>81</v>
      </c>
    </row>
    <row r="155" s="2" customFormat="1" ht="16.5" customHeight="1">
      <c r="A155" s="39"/>
      <c r="B155" s="40"/>
      <c r="C155" s="257" t="s">
        <v>319</v>
      </c>
      <c r="D155" s="257" t="s">
        <v>370</v>
      </c>
      <c r="E155" s="258" t="s">
        <v>1069</v>
      </c>
      <c r="F155" s="259" t="s">
        <v>1070</v>
      </c>
      <c r="G155" s="260" t="s">
        <v>991</v>
      </c>
      <c r="H155" s="261">
        <v>1</v>
      </c>
      <c r="I155" s="262"/>
      <c r="J155" s="263">
        <f>ROUND(I155*H155,2)</f>
        <v>0</v>
      </c>
      <c r="K155" s="259" t="s">
        <v>257</v>
      </c>
      <c r="L155" s="264"/>
      <c r="M155" s="265" t="s">
        <v>19</v>
      </c>
      <c r="N155" s="266" t="s">
        <v>43</v>
      </c>
      <c r="O155" s="85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5" t="s">
        <v>208</v>
      </c>
      <c r="AT155" s="225" t="s">
        <v>370</v>
      </c>
      <c r="AU155" s="225" t="s">
        <v>81</v>
      </c>
      <c r="AY155" s="18" t="s">
        <v>153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8" t="s">
        <v>79</v>
      </c>
      <c r="BK155" s="226">
        <f>ROUND(I155*H155,2)</f>
        <v>0</v>
      </c>
      <c r="BL155" s="18" t="s">
        <v>161</v>
      </c>
      <c r="BM155" s="225" t="s">
        <v>1194</v>
      </c>
    </row>
    <row r="156" s="2" customFormat="1">
      <c r="A156" s="39"/>
      <c r="B156" s="40"/>
      <c r="C156" s="41"/>
      <c r="D156" s="227" t="s">
        <v>163</v>
      </c>
      <c r="E156" s="41"/>
      <c r="F156" s="228" t="s">
        <v>1070</v>
      </c>
      <c r="G156" s="41"/>
      <c r="H156" s="41"/>
      <c r="I156" s="229"/>
      <c r="J156" s="41"/>
      <c r="K156" s="41"/>
      <c r="L156" s="45"/>
      <c r="M156" s="230"/>
      <c r="N156" s="231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163</v>
      </c>
      <c r="AU156" s="18" t="s">
        <v>81</v>
      </c>
    </row>
    <row r="157" s="12" customFormat="1" ht="22.8" customHeight="1">
      <c r="A157" s="12"/>
      <c r="B157" s="198"/>
      <c r="C157" s="199"/>
      <c r="D157" s="200" t="s">
        <v>71</v>
      </c>
      <c r="E157" s="212" t="s">
        <v>1072</v>
      </c>
      <c r="F157" s="212" t="s">
        <v>1073</v>
      </c>
      <c r="G157" s="199"/>
      <c r="H157" s="199"/>
      <c r="I157" s="202"/>
      <c r="J157" s="213">
        <f>BK157</f>
        <v>0</v>
      </c>
      <c r="K157" s="199"/>
      <c r="L157" s="204"/>
      <c r="M157" s="205"/>
      <c r="N157" s="206"/>
      <c r="O157" s="206"/>
      <c r="P157" s="207">
        <f>SUM(P158:P159)</f>
        <v>0</v>
      </c>
      <c r="Q157" s="206"/>
      <c r="R157" s="207">
        <f>SUM(R158:R159)</f>
        <v>0</v>
      </c>
      <c r="S157" s="206"/>
      <c r="T157" s="208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9" t="s">
        <v>79</v>
      </c>
      <c r="AT157" s="210" t="s">
        <v>71</v>
      </c>
      <c r="AU157" s="210" t="s">
        <v>79</v>
      </c>
      <c r="AY157" s="209" t="s">
        <v>153</v>
      </c>
      <c r="BK157" s="211">
        <f>SUM(BK158:BK159)</f>
        <v>0</v>
      </c>
    </row>
    <row r="158" s="2" customFormat="1" ht="24.15" customHeight="1">
      <c r="A158" s="39"/>
      <c r="B158" s="40"/>
      <c r="C158" s="257" t="s">
        <v>326</v>
      </c>
      <c r="D158" s="257" t="s">
        <v>370</v>
      </c>
      <c r="E158" s="258" t="s">
        <v>1074</v>
      </c>
      <c r="F158" s="259" t="s">
        <v>1075</v>
      </c>
      <c r="G158" s="260" t="s">
        <v>991</v>
      </c>
      <c r="H158" s="261">
        <v>1</v>
      </c>
      <c r="I158" s="262"/>
      <c r="J158" s="263">
        <f>ROUND(I158*H158,2)</f>
        <v>0</v>
      </c>
      <c r="K158" s="259" t="s">
        <v>257</v>
      </c>
      <c r="L158" s="264"/>
      <c r="M158" s="265" t="s">
        <v>19</v>
      </c>
      <c r="N158" s="266" t="s">
        <v>43</v>
      </c>
      <c r="O158" s="85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5" t="s">
        <v>208</v>
      </c>
      <c r="AT158" s="225" t="s">
        <v>370</v>
      </c>
      <c r="AU158" s="225" t="s">
        <v>81</v>
      </c>
      <c r="AY158" s="18" t="s">
        <v>153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8" t="s">
        <v>79</v>
      </c>
      <c r="BK158" s="226">
        <f>ROUND(I158*H158,2)</f>
        <v>0</v>
      </c>
      <c r="BL158" s="18" t="s">
        <v>161</v>
      </c>
      <c r="BM158" s="225" t="s">
        <v>1195</v>
      </c>
    </row>
    <row r="159" s="2" customFormat="1">
      <c r="A159" s="39"/>
      <c r="B159" s="40"/>
      <c r="C159" s="41"/>
      <c r="D159" s="227" t="s">
        <v>163</v>
      </c>
      <c r="E159" s="41"/>
      <c r="F159" s="228" t="s">
        <v>1075</v>
      </c>
      <c r="G159" s="41"/>
      <c r="H159" s="41"/>
      <c r="I159" s="229"/>
      <c r="J159" s="41"/>
      <c r="K159" s="41"/>
      <c r="L159" s="45"/>
      <c r="M159" s="230"/>
      <c r="N159" s="231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163</v>
      </c>
      <c r="AU159" s="18" t="s">
        <v>81</v>
      </c>
    </row>
    <row r="160" s="12" customFormat="1" ht="22.8" customHeight="1">
      <c r="A160" s="12"/>
      <c r="B160" s="198"/>
      <c r="C160" s="199"/>
      <c r="D160" s="200" t="s">
        <v>71</v>
      </c>
      <c r="E160" s="212" t="s">
        <v>1077</v>
      </c>
      <c r="F160" s="212" t="s">
        <v>1078</v>
      </c>
      <c r="G160" s="199"/>
      <c r="H160" s="199"/>
      <c r="I160" s="202"/>
      <c r="J160" s="213">
        <f>BK160</f>
        <v>0</v>
      </c>
      <c r="K160" s="199"/>
      <c r="L160" s="204"/>
      <c r="M160" s="205"/>
      <c r="N160" s="206"/>
      <c r="O160" s="206"/>
      <c r="P160" s="207">
        <f>SUM(P161:P176)</f>
        <v>0</v>
      </c>
      <c r="Q160" s="206"/>
      <c r="R160" s="207">
        <f>SUM(R161:R176)</f>
        <v>0</v>
      </c>
      <c r="S160" s="206"/>
      <c r="T160" s="208">
        <f>SUM(T161:T176)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9" t="s">
        <v>79</v>
      </c>
      <c r="AT160" s="210" t="s">
        <v>71</v>
      </c>
      <c r="AU160" s="210" t="s">
        <v>79</v>
      </c>
      <c r="AY160" s="209" t="s">
        <v>153</v>
      </c>
      <c r="BK160" s="211">
        <f>SUM(BK161:BK176)</f>
        <v>0</v>
      </c>
    </row>
    <row r="161" s="2" customFormat="1" ht="16.5" customHeight="1">
      <c r="A161" s="39"/>
      <c r="B161" s="40"/>
      <c r="C161" s="214" t="s">
        <v>336</v>
      </c>
      <c r="D161" s="214" t="s">
        <v>156</v>
      </c>
      <c r="E161" s="215" t="s">
        <v>1079</v>
      </c>
      <c r="F161" s="216" t="s">
        <v>1080</v>
      </c>
      <c r="G161" s="217" t="s">
        <v>246</v>
      </c>
      <c r="H161" s="218">
        <v>305</v>
      </c>
      <c r="I161" s="219"/>
      <c r="J161" s="220">
        <f>ROUND(I161*H161,2)</f>
        <v>0</v>
      </c>
      <c r="K161" s="216" t="s">
        <v>257</v>
      </c>
      <c r="L161" s="45"/>
      <c r="M161" s="221" t="s">
        <v>19</v>
      </c>
      <c r="N161" s="222" t="s">
        <v>43</v>
      </c>
      <c r="O161" s="85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5" t="s">
        <v>161</v>
      </c>
      <c r="AT161" s="225" t="s">
        <v>156</v>
      </c>
      <c r="AU161" s="225" t="s">
        <v>81</v>
      </c>
      <c r="AY161" s="18" t="s">
        <v>153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8" t="s">
        <v>79</v>
      </c>
      <c r="BK161" s="226">
        <f>ROUND(I161*H161,2)</f>
        <v>0</v>
      </c>
      <c r="BL161" s="18" t="s">
        <v>161</v>
      </c>
      <c r="BM161" s="225" t="s">
        <v>1196</v>
      </c>
    </row>
    <row r="162" s="2" customFormat="1">
      <c r="A162" s="39"/>
      <c r="B162" s="40"/>
      <c r="C162" s="41"/>
      <c r="D162" s="227" t="s">
        <v>163</v>
      </c>
      <c r="E162" s="41"/>
      <c r="F162" s="228" t="s">
        <v>1080</v>
      </c>
      <c r="G162" s="41"/>
      <c r="H162" s="41"/>
      <c r="I162" s="229"/>
      <c r="J162" s="41"/>
      <c r="K162" s="41"/>
      <c r="L162" s="45"/>
      <c r="M162" s="230"/>
      <c r="N162" s="231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163</v>
      </c>
      <c r="AU162" s="18" t="s">
        <v>81</v>
      </c>
    </row>
    <row r="163" s="2" customFormat="1" ht="21.75" customHeight="1">
      <c r="A163" s="39"/>
      <c r="B163" s="40"/>
      <c r="C163" s="214" t="s">
        <v>343</v>
      </c>
      <c r="D163" s="214" t="s">
        <v>156</v>
      </c>
      <c r="E163" s="215" t="s">
        <v>1082</v>
      </c>
      <c r="F163" s="216" t="s">
        <v>1083</v>
      </c>
      <c r="G163" s="217" t="s">
        <v>991</v>
      </c>
      <c r="H163" s="218">
        <v>1</v>
      </c>
      <c r="I163" s="219"/>
      <c r="J163" s="220">
        <f>ROUND(I163*H163,2)</f>
        <v>0</v>
      </c>
      <c r="K163" s="216" t="s">
        <v>257</v>
      </c>
      <c r="L163" s="45"/>
      <c r="M163" s="221" t="s">
        <v>19</v>
      </c>
      <c r="N163" s="222" t="s">
        <v>43</v>
      </c>
      <c r="O163" s="85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5" t="s">
        <v>161</v>
      </c>
      <c r="AT163" s="225" t="s">
        <v>156</v>
      </c>
      <c r="AU163" s="225" t="s">
        <v>81</v>
      </c>
      <c r="AY163" s="18" t="s">
        <v>153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8" t="s">
        <v>79</v>
      </c>
      <c r="BK163" s="226">
        <f>ROUND(I163*H163,2)</f>
        <v>0</v>
      </c>
      <c r="BL163" s="18" t="s">
        <v>161</v>
      </c>
      <c r="BM163" s="225" t="s">
        <v>1197</v>
      </c>
    </row>
    <row r="164" s="2" customFormat="1">
      <c r="A164" s="39"/>
      <c r="B164" s="40"/>
      <c r="C164" s="41"/>
      <c r="D164" s="227" t="s">
        <v>163</v>
      </c>
      <c r="E164" s="41"/>
      <c r="F164" s="228" t="s">
        <v>1083</v>
      </c>
      <c r="G164" s="41"/>
      <c r="H164" s="41"/>
      <c r="I164" s="229"/>
      <c r="J164" s="41"/>
      <c r="K164" s="41"/>
      <c r="L164" s="45"/>
      <c r="M164" s="230"/>
      <c r="N164" s="231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163</v>
      </c>
      <c r="AU164" s="18" t="s">
        <v>81</v>
      </c>
    </row>
    <row r="165" s="2" customFormat="1" ht="16.5" customHeight="1">
      <c r="A165" s="39"/>
      <c r="B165" s="40"/>
      <c r="C165" s="214" t="s">
        <v>349</v>
      </c>
      <c r="D165" s="214" t="s">
        <v>156</v>
      </c>
      <c r="E165" s="215" t="s">
        <v>1085</v>
      </c>
      <c r="F165" s="216" t="s">
        <v>1086</v>
      </c>
      <c r="G165" s="217" t="s">
        <v>991</v>
      </c>
      <c r="H165" s="218">
        <v>1</v>
      </c>
      <c r="I165" s="219"/>
      <c r="J165" s="220">
        <f>ROUND(I165*H165,2)</f>
        <v>0</v>
      </c>
      <c r="K165" s="216" t="s">
        <v>257</v>
      </c>
      <c r="L165" s="45"/>
      <c r="M165" s="221" t="s">
        <v>19</v>
      </c>
      <c r="N165" s="222" t="s">
        <v>43</v>
      </c>
      <c r="O165" s="85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5" t="s">
        <v>161</v>
      </c>
      <c r="AT165" s="225" t="s">
        <v>156</v>
      </c>
      <c r="AU165" s="225" t="s">
        <v>81</v>
      </c>
      <c r="AY165" s="18" t="s">
        <v>153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8" t="s">
        <v>79</v>
      </c>
      <c r="BK165" s="226">
        <f>ROUND(I165*H165,2)</f>
        <v>0</v>
      </c>
      <c r="BL165" s="18" t="s">
        <v>161</v>
      </c>
      <c r="BM165" s="225" t="s">
        <v>1198</v>
      </c>
    </row>
    <row r="166" s="2" customFormat="1">
      <c r="A166" s="39"/>
      <c r="B166" s="40"/>
      <c r="C166" s="41"/>
      <c r="D166" s="227" t="s">
        <v>163</v>
      </c>
      <c r="E166" s="41"/>
      <c r="F166" s="228" t="s">
        <v>1088</v>
      </c>
      <c r="G166" s="41"/>
      <c r="H166" s="41"/>
      <c r="I166" s="229"/>
      <c r="J166" s="41"/>
      <c r="K166" s="41"/>
      <c r="L166" s="45"/>
      <c r="M166" s="230"/>
      <c r="N166" s="231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163</v>
      </c>
      <c r="AU166" s="18" t="s">
        <v>81</v>
      </c>
    </row>
    <row r="167" s="2" customFormat="1" ht="16.5" customHeight="1">
      <c r="A167" s="39"/>
      <c r="B167" s="40"/>
      <c r="C167" s="214" t="s">
        <v>357</v>
      </c>
      <c r="D167" s="214" t="s">
        <v>156</v>
      </c>
      <c r="E167" s="215" t="s">
        <v>1089</v>
      </c>
      <c r="F167" s="216" t="s">
        <v>1090</v>
      </c>
      <c r="G167" s="217" t="s">
        <v>991</v>
      </c>
      <c r="H167" s="218">
        <v>1</v>
      </c>
      <c r="I167" s="219"/>
      <c r="J167" s="220">
        <f>ROUND(I167*H167,2)</f>
        <v>0</v>
      </c>
      <c r="K167" s="216" t="s">
        <v>257</v>
      </c>
      <c r="L167" s="45"/>
      <c r="M167" s="221" t="s">
        <v>19</v>
      </c>
      <c r="N167" s="222" t="s">
        <v>43</v>
      </c>
      <c r="O167" s="85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5" t="s">
        <v>161</v>
      </c>
      <c r="AT167" s="225" t="s">
        <v>156</v>
      </c>
      <c r="AU167" s="225" t="s">
        <v>81</v>
      </c>
      <c r="AY167" s="18" t="s">
        <v>153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8" t="s">
        <v>79</v>
      </c>
      <c r="BK167" s="226">
        <f>ROUND(I167*H167,2)</f>
        <v>0</v>
      </c>
      <c r="BL167" s="18" t="s">
        <v>161</v>
      </c>
      <c r="BM167" s="225" t="s">
        <v>1199</v>
      </c>
    </row>
    <row r="168" s="2" customFormat="1">
      <c r="A168" s="39"/>
      <c r="B168" s="40"/>
      <c r="C168" s="41"/>
      <c r="D168" s="227" t="s">
        <v>163</v>
      </c>
      <c r="E168" s="41"/>
      <c r="F168" s="228" t="s">
        <v>1090</v>
      </c>
      <c r="G168" s="41"/>
      <c r="H168" s="41"/>
      <c r="I168" s="229"/>
      <c r="J168" s="41"/>
      <c r="K168" s="41"/>
      <c r="L168" s="45"/>
      <c r="M168" s="230"/>
      <c r="N168" s="231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163</v>
      </c>
      <c r="AU168" s="18" t="s">
        <v>81</v>
      </c>
    </row>
    <row r="169" s="2" customFormat="1" ht="16.5" customHeight="1">
      <c r="A169" s="39"/>
      <c r="B169" s="40"/>
      <c r="C169" s="214" t="s">
        <v>363</v>
      </c>
      <c r="D169" s="214" t="s">
        <v>156</v>
      </c>
      <c r="E169" s="215" t="s">
        <v>1095</v>
      </c>
      <c r="F169" s="216" t="s">
        <v>1096</v>
      </c>
      <c r="G169" s="217" t="s">
        <v>256</v>
      </c>
      <c r="H169" s="218">
        <v>7</v>
      </c>
      <c r="I169" s="219"/>
      <c r="J169" s="220">
        <f>ROUND(I169*H169,2)</f>
        <v>0</v>
      </c>
      <c r="K169" s="216" t="s">
        <v>257</v>
      </c>
      <c r="L169" s="45"/>
      <c r="M169" s="221" t="s">
        <v>19</v>
      </c>
      <c r="N169" s="222" t="s">
        <v>43</v>
      </c>
      <c r="O169" s="85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5" t="s">
        <v>161</v>
      </c>
      <c r="AT169" s="225" t="s">
        <v>156</v>
      </c>
      <c r="AU169" s="225" t="s">
        <v>81</v>
      </c>
      <c r="AY169" s="18" t="s">
        <v>153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8" t="s">
        <v>79</v>
      </c>
      <c r="BK169" s="226">
        <f>ROUND(I169*H169,2)</f>
        <v>0</v>
      </c>
      <c r="BL169" s="18" t="s">
        <v>161</v>
      </c>
      <c r="BM169" s="225" t="s">
        <v>1200</v>
      </c>
    </row>
    <row r="170" s="2" customFormat="1">
      <c r="A170" s="39"/>
      <c r="B170" s="40"/>
      <c r="C170" s="41"/>
      <c r="D170" s="227" t="s">
        <v>163</v>
      </c>
      <c r="E170" s="41"/>
      <c r="F170" s="228" t="s">
        <v>1096</v>
      </c>
      <c r="G170" s="41"/>
      <c r="H170" s="41"/>
      <c r="I170" s="229"/>
      <c r="J170" s="41"/>
      <c r="K170" s="41"/>
      <c r="L170" s="45"/>
      <c r="M170" s="230"/>
      <c r="N170" s="231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163</v>
      </c>
      <c r="AU170" s="18" t="s">
        <v>81</v>
      </c>
    </row>
    <row r="171" s="2" customFormat="1" ht="16.5" customHeight="1">
      <c r="A171" s="39"/>
      <c r="B171" s="40"/>
      <c r="C171" s="214" t="s">
        <v>369</v>
      </c>
      <c r="D171" s="214" t="s">
        <v>156</v>
      </c>
      <c r="E171" s="215" t="s">
        <v>1098</v>
      </c>
      <c r="F171" s="216" t="s">
        <v>1099</v>
      </c>
      <c r="G171" s="217" t="s">
        <v>256</v>
      </c>
      <c r="H171" s="218">
        <v>3</v>
      </c>
      <c r="I171" s="219"/>
      <c r="J171" s="220">
        <f>ROUND(I171*H171,2)</f>
        <v>0</v>
      </c>
      <c r="K171" s="216" t="s">
        <v>257</v>
      </c>
      <c r="L171" s="45"/>
      <c r="M171" s="221" t="s">
        <v>19</v>
      </c>
      <c r="N171" s="222" t="s">
        <v>43</v>
      </c>
      <c r="O171" s="85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5" t="s">
        <v>161</v>
      </c>
      <c r="AT171" s="225" t="s">
        <v>156</v>
      </c>
      <c r="AU171" s="225" t="s">
        <v>81</v>
      </c>
      <c r="AY171" s="18" t="s">
        <v>153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8" t="s">
        <v>79</v>
      </c>
      <c r="BK171" s="226">
        <f>ROUND(I171*H171,2)</f>
        <v>0</v>
      </c>
      <c r="BL171" s="18" t="s">
        <v>161</v>
      </c>
      <c r="BM171" s="225" t="s">
        <v>1201</v>
      </c>
    </row>
    <row r="172" s="2" customFormat="1">
      <c r="A172" s="39"/>
      <c r="B172" s="40"/>
      <c r="C172" s="41"/>
      <c r="D172" s="227" t="s">
        <v>163</v>
      </c>
      <c r="E172" s="41"/>
      <c r="F172" s="228" t="s">
        <v>1099</v>
      </c>
      <c r="G172" s="41"/>
      <c r="H172" s="41"/>
      <c r="I172" s="229"/>
      <c r="J172" s="41"/>
      <c r="K172" s="41"/>
      <c r="L172" s="45"/>
      <c r="M172" s="230"/>
      <c r="N172" s="231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163</v>
      </c>
      <c r="AU172" s="18" t="s">
        <v>81</v>
      </c>
    </row>
    <row r="173" s="2" customFormat="1" ht="16.5" customHeight="1">
      <c r="A173" s="39"/>
      <c r="B173" s="40"/>
      <c r="C173" s="214" t="s">
        <v>375</v>
      </c>
      <c r="D173" s="214" t="s">
        <v>156</v>
      </c>
      <c r="E173" s="215" t="s">
        <v>1101</v>
      </c>
      <c r="F173" s="216" t="s">
        <v>1102</v>
      </c>
      <c r="G173" s="217" t="s">
        <v>1103</v>
      </c>
      <c r="H173" s="218">
        <v>3</v>
      </c>
      <c r="I173" s="219"/>
      <c r="J173" s="220">
        <f>ROUND(I173*H173,2)</f>
        <v>0</v>
      </c>
      <c r="K173" s="216" t="s">
        <v>257</v>
      </c>
      <c r="L173" s="45"/>
      <c r="M173" s="221" t="s">
        <v>19</v>
      </c>
      <c r="N173" s="222" t="s">
        <v>43</v>
      </c>
      <c r="O173" s="85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5" t="s">
        <v>161</v>
      </c>
      <c r="AT173" s="225" t="s">
        <v>156</v>
      </c>
      <c r="AU173" s="225" t="s">
        <v>81</v>
      </c>
      <c r="AY173" s="18" t="s">
        <v>153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8" t="s">
        <v>79</v>
      </c>
      <c r="BK173" s="226">
        <f>ROUND(I173*H173,2)</f>
        <v>0</v>
      </c>
      <c r="BL173" s="18" t="s">
        <v>161</v>
      </c>
      <c r="BM173" s="225" t="s">
        <v>1202</v>
      </c>
    </row>
    <row r="174" s="2" customFormat="1">
      <c r="A174" s="39"/>
      <c r="B174" s="40"/>
      <c r="C174" s="41"/>
      <c r="D174" s="227" t="s">
        <v>163</v>
      </c>
      <c r="E174" s="41"/>
      <c r="F174" s="228" t="s">
        <v>1102</v>
      </c>
      <c r="G174" s="41"/>
      <c r="H174" s="41"/>
      <c r="I174" s="229"/>
      <c r="J174" s="41"/>
      <c r="K174" s="41"/>
      <c r="L174" s="45"/>
      <c r="M174" s="230"/>
      <c r="N174" s="23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163</v>
      </c>
      <c r="AU174" s="18" t="s">
        <v>81</v>
      </c>
    </row>
    <row r="175" s="2" customFormat="1" ht="16.5" customHeight="1">
      <c r="A175" s="39"/>
      <c r="B175" s="40"/>
      <c r="C175" s="214" t="s">
        <v>381</v>
      </c>
      <c r="D175" s="214" t="s">
        <v>156</v>
      </c>
      <c r="E175" s="215" t="s">
        <v>1105</v>
      </c>
      <c r="F175" s="216" t="s">
        <v>1106</v>
      </c>
      <c r="G175" s="217" t="s">
        <v>256</v>
      </c>
      <c r="H175" s="218">
        <v>1</v>
      </c>
      <c r="I175" s="219"/>
      <c r="J175" s="220">
        <f>ROUND(I175*H175,2)</f>
        <v>0</v>
      </c>
      <c r="K175" s="216" t="s">
        <v>257</v>
      </c>
      <c r="L175" s="45"/>
      <c r="M175" s="221" t="s">
        <v>19</v>
      </c>
      <c r="N175" s="222" t="s">
        <v>43</v>
      </c>
      <c r="O175" s="85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5" t="s">
        <v>161</v>
      </c>
      <c r="AT175" s="225" t="s">
        <v>156</v>
      </c>
      <c r="AU175" s="225" t="s">
        <v>81</v>
      </c>
      <c r="AY175" s="18" t="s">
        <v>153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8" t="s">
        <v>79</v>
      </c>
      <c r="BK175" s="226">
        <f>ROUND(I175*H175,2)</f>
        <v>0</v>
      </c>
      <c r="BL175" s="18" t="s">
        <v>161</v>
      </c>
      <c r="BM175" s="225" t="s">
        <v>1203</v>
      </c>
    </row>
    <row r="176" s="2" customFormat="1">
      <c r="A176" s="39"/>
      <c r="B176" s="40"/>
      <c r="C176" s="41"/>
      <c r="D176" s="227" t="s">
        <v>163</v>
      </c>
      <c r="E176" s="41"/>
      <c r="F176" s="228" t="s">
        <v>1106</v>
      </c>
      <c r="G176" s="41"/>
      <c r="H176" s="41"/>
      <c r="I176" s="229"/>
      <c r="J176" s="41"/>
      <c r="K176" s="41"/>
      <c r="L176" s="45"/>
      <c r="M176" s="230"/>
      <c r="N176" s="231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163</v>
      </c>
      <c r="AU176" s="18" t="s">
        <v>81</v>
      </c>
    </row>
    <row r="177" s="12" customFormat="1" ht="22.8" customHeight="1">
      <c r="A177" s="12"/>
      <c r="B177" s="198"/>
      <c r="C177" s="199"/>
      <c r="D177" s="200" t="s">
        <v>71</v>
      </c>
      <c r="E177" s="212" t="s">
        <v>1108</v>
      </c>
      <c r="F177" s="212" t="s">
        <v>1042</v>
      </c>
      <c r="G177" s="199"/>
      <c r="H177" s="199"/>
      <c r="I177" s="202"/>
      <c r="J177" s="213">
        <f>BK177</f>
        <v>0</v>
      </c>
      <c r="K177" s="199"/>
      <c r="L177" s="204"/>
      <c r="M177" s="205"/>
      <c r="N177" s="206"/>
      <c r="O177" s="206"/>
      <c r="P177" s="207">
        <f>SUM(P178:P185)</f>
        <v>0</v>
      </c>
      <c r="Q177" s="206"/>
      <c r="R177" s="207">
        <f>SUM(R178:R185)</f>
        <v>0</v>
      </c>
      <c r="S177" s="206"/>
      <c r="T177" s="208">
        <f>SUM(T178:T185)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9" t="s">
        <v>79</v>
      </c>
      <c r="AT177" s="210" t="s">
        <v>71</v>
      </c>
      <c r="AU177" s="210" t="s">
        <v>79</v>
      </c>
      <c r="AY177" s="209" t="s">
        <v>153</v>
      </c>
      <c r="BK177" s="211">
        <f>SUM(BK178:BK185)</f>
        <v>0</v>
      </c>
    </row>
    <row r="178" s="2" customFormat="1" ht="24.15" customHeight="1">
      <c r="A178" s="39"/>
      <c r="B178" s="40"/>
      <c r="C178" s="214" t="s">
        <v>387</v>
      </c>
      <c r="D178" s="214" t="s">
        <v>156</v>
      </c>
      <c r="E178" s="215" t="s">
        <v>1109</v>
      </c>
      <c r="F178" s="216" t="s">
        <v>1110</v>
      </c>
      <c r="G178" s="217" t="s">
        <v>991</v>
      </c>
      <c r="H178" s="218">
        <v>2</v>
      </c>
      <c r="I178" s="219"/>
      <c r="J178" s="220">
        <f>ROUND(I178*H178,2)</f>
        <v>0</v>
      </c>
      <c r="K178" s="216" t="s">
        <v>257</v>
      </c>
      <c r="L178" s="45"/>
      <c r="M178" s="221" t="s">
        <v>19</v>
      </c>
      <c r="N178" s="222" t="s">
        <v>43</v>
      </c>
      <c r="O178" s="85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5" t="s">
        <v>161</v>
      </c>
      <c r="AT178" s="225" t="s">
        <v>156</v>
      </c>
      <c r="AU178" s="225" t="s">
        <v>81</v>
      </c>
      <c r="AY178" s="18" t="s">
        <v>153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8" t="s">
        <v>79</v>
      </c>
      <c r="BK178" s="226">
        <f>ROUND(I178*H178,2)</f>
        <v>0</v>
      </c>
      <c r="BL178" s="18" t="s">
        <v>161</v>
      </c>
      <c r="BM178" s="225" t="s">
        <v>1204</v>
      </c>
    </row>
    <row r="179" s="2" customFormat="1">
      <c r="A179" s="39"/>
      <c r="B179" s="40"/>
      <c r="C179" s="41"/>
      <c r="D179" s="227" t="s">
        <v>163</v>
      </c>
      <c r="E179" s="41"/>
      <c r="F179" s="228" t="s">
        <v>1110</v>
      </c>
      <c r="G179" s="41"/>
      <c r="H179" s="41"/>
      <c r="I179" s="229"/>
      <c r="J179" s="41"/>
      <c r="K179" s="41"/>
      <c r="L179" s="45"/>
      <c r="M179" s="230"/>
      <c r="N179" s="231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163</v>
      </c>
      <c r="AU179" s="18" t="s">
        <v>81</v>
      </c>
    </row>
    <row r="180" s="2" customFormat="1" ht="24.15" customHeight="1">
      <c r="A180" s="39"/>
      <c r="B180" s="40"/>
      <c r="C180" s="214" t="s">
        <v>393</v>
      </c>
      <c r="D180" s="214" t="s">
        <v>156</v>
      </c>
      <c r="E180" s="215" t="s">
        <v>1112</v>
      </c>
      <c r="F180" s="216" t="s">
        <v>1113</v>
      </c>
      <c r="G180" s="217" t="s">
        <v>991</v>
      </c>
      <c r="H180" s="218">
        <v>2</v>
      </c>
      <c r="I180" s="219"/>
      <c r="J180" s="220">
        <f>ROUND(I180*H180,2)</f>
        <v>0</v>
      </c>
      <c r="K180" s="216" t="s">
        <v>257</v>
      </c>
      <c r="L180" s="45"/>
      <c r="M180" s="221" t="s">
        <v>19</v>
      </c>
      <c r="N180" s="222" t="s">
        <v>43</v>
      </c>
      <c r="O180" s="85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5" t="s">
        <v>161</v>
      </c>
      <c r="AT180" s="225" t="s">
        <v>156</v>
      </c>
      <c r="AU180" s="225" t="s">
        <v>81</v>
      </c>
      <c r="AY180" s="18" t="s">
        <v>153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8" t="s">
        <v>79</v>
      </c>
      <c r="BK180" s="226">
        <f>ROUND(I180*H180,2)</f>
        <v>0</v>
      </c>
      <c r="BL180" s="18" t="s">
        <v>161</v>
      </c>
      <c r="BM180" s="225" t="s">
        <v>1205</v>
      </c>
    </row>
    <row r="181" s="2" customFormat="1">
      <c r="A181" s="39"/>
      <c r="B181" s="40"/>
      <c r="C181" s="41"/>
      <c r="D181" s="227" t="s">
        <v>163</v>
      </c>
      <c r="E181" s="41"/>
      <c r="F181" s="228" t="s">
        <v>1113</v>
      </c>
      <c r="G181" s="41"/>
      <c r="H181" s="41"/>
      <c r="I181" s="229"/>
      <c r="J181" s="41"/>
      <c r="K181" s="41"/>
      <c r="L181" s="45"/>
      <c r="M181" s="230"/>
      <c r="N181" s="231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163</v>
      </c>
      <c r="AU181" s="18" t="s">
        <v>81</v>
      </c>
    </row>
    <row r="182" s="2" customFormat="1" ht="33" customHeight="1">
      <c r="A182" s="39"/>
      <c r="B182" s="40"/>
      <c r="C182" s="214" t="s">
        <v>399</v>
      </c>
      <c r="D182" s="214" t="s">
        <v>156</v>
      </c>
      <c r="E182" s="215" t="s">
        <v>1115</v>
      </c>
      <c r="F182" s="216" t="s">
        <v>1116</v>
      </c>
      <c r="G182" s="217" t="s">
        <v>991</v>
      </c>
      <c r="H182" s="218">
        <v>3</v>
      </c>
      <c r="I182" s="219"/>
      <c r="J182" s="220">
        <f>ROUND(I182*H182,2)</f>
        <v>0</v>
      </c>
      <c r="K182" s="216" t="s">
        <v>257</v>
      </c>
      <c r="L182" s="45"/>
      <c r="M182" s="221" t="s">
        <v>19</v>
      </c>
      <c r="N182" s="222" t="s">
        <v>43</v>
      </c>
      <c r="O182" s="85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5" t="s">
        <v>161</v>
      </c>
      <c r="AT182" s="225" t="s">
        <v>156</v>
      </c>
      <c r="AU182" s="225" t="s">
        <v>81</v>
      </c>
      <c r="AY182" s="18" t="s">
        <v>153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79</v>
      </c>
      <c r="BK182" s="226">
        <f>ROUND(I182*H182,2)</f>
        <v>0</v>
      </c>
      <c r="BL182" s="18" t="s">
        <v>161</v>
      </c>
      <c r="BM182" s="225" t="s">
        <v>1206</v>
      </c>
    </row>
    <row r="183" s="2" customFormat="1">
      <c r="A183" s="39"/>
      <c r="B183" s="40"/>
      <c r="C183" s="41"/>
      <c r="D183" s="227" t="s">
        <v>163</v>
      </c>
      <c r="E183" s="41"/>
      <c r="F183" s="228" t="s">
        <v>1116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163</v>
      </c>
      <c r="AU183" s="18" t="s">
        <v>81</v>
      </c>
    </row>
    <row r="184" s="2" customFormat="1" ht="16.5" customHeight="1">
      <c r="A184" s="39"/>
      <c r="B184" s="40"/>
      <c r="C184" s="214" t="s">
        <v>407</v>
      </c>
      <c r="D184" s="214" t="s">
        <v>156</v>
      </c>
      <c r="E184" s="215" t="s">
        <v>1118</v>
      </c>
      <c r="F184" s="216" t="s">
        <v>1119</v>
      </c>
      <c r="G184" s="217" t="s">
        <v>256</v>
      </c>
      <c r="H184" s="218">
        <v>1</v>
      </c>
      <c r="I184" s="219"/>
      <c r="J184" s="220">
        <f>ROUND(I184*H184,2)</f>
        <v>0</v>
      </c>
      <c r="K184" s="216" t="s">
        <v>257</v>
      </c>
      <c r="L184" s="45"/>
      <c r="M184" s="221" t="s">
        <v>19</v>
      </c>
      <c r="N184" s="222" t="s">
        <v>43</v>
      </c>
      <c r="O184" s="85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5" t="s">
        <v>161</v>
      </c>
      <c r="AT184" s="225" t="s">
        <v>156</v>
      </c>
      <c r="AU184" s="225" t="s">
        <v>81</v>
      </c>
      <c r="AY184" s="18" t="s">
        <v>153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8" t="s">
        <v>79</v>
      </c>
      <c r="BK184" s="226">
        <f>ROUND(I184*H184,2)</f>
        <v>0</v>
      </c>
      <c r="BL184" s="18" t="s">
        <v>161</v>
      </c>
      <c r="BM184" s="225" t="s">
        <v>1207</v>
      </c>
    </row>
    <row r="185" s="2" customFormat="1">
      <c r="A185" s="39"/>
      <c r="B185" s="40"/>
      <c r="C185" s="41"/>
      <c r="D185" s="227" t="s">
        <v>163</v>
      </c>
      <c r="E185" s="41"/>
      <c r="F185" s="228" t="s">
        <v>1119</v>
      </c>
      <c r="G185" s="41"/>
      <c r="H185" s="41"/>
      <c r="I185" s="229"/>
      <c r="J185" s="41"/>
      <c r="K185" s="41"/>
      <c r="L185" s="45"/>
      <c r="M185" s="230"/>
      <c r="N185" s="231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163</v>
      </c>
      <c r="AU185" s="18" t="s">
        <v>81</v>
      </c>
    </row>
    <row r="186" s="12" customFormat="1" ht="22.8" customHeight="1">
      <c r="A186" s="12"/>
      <c r="B186" s="198"/>
      <c r="C186" s="199"/>
      <c r="D186" s="200" t="s">
        <v>71</v>
      </c>
      <c r="E186" s="212" t="s">
        <v>1121</v>
      </c>
      <c r="F186" s="212" t="s">
        <v>1122</v>
      </c>
      <c r="G186" s="199"/>
      <c r="H186" s="199"/>
      <c r="I186" s="202"/>
      <c r="J186" s="213">
        <f>BK186</f>
        <v>0</v>
      </c>
      <c r="K186" s="199"/>
      <c r="L186" s="204"/>
      <c r="M186" s="205"/>
      <c r="N186" s="206"/>
      <c r="O186" s="206"/>
      <c r="P186" s="207">
        <f>SUM(P187:P192)</f>
        <v>0</v>
      </c>
      <c r="Q186" s="206"/>
      <c r="R186" s="207">
        <f>SUM(R187:R192)</f>
        <v>0</v>
      </c>
      <c r="S186" s="206"/>
      <c r="T186" s="208">
        <f>SUM(T187:T192)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9" t="s">
        <v>79</v>
      </c>
      <c r="AT186" s="210" t="s">
        <v>71</v>
      </c>
      <c r="AU186" s="210" t="s">
        <v>79</v>
      </c>
      <c r="AY186" s="209" t="s">
        <v>153</v>
      </c>
      <c r="BK186" s="211">
        <f>SUM(BK187:BK192)</f>
        <v>0</v>
      </c>
    </row>
    <row r="187" s="2" customFormat="1" ht="16.5" customHeight="1">
      <c r="A187" s="39"/>
      <c r="B187" s="40"/>
      <c r="C187" s="214" t="s">
        <v>414</v>
      </c>
      <c r="D187" s="214" t="s">
        <v>156</v>
      </c>
      <c r="E187" s="215" t="s">
        <v>1123</v>
      </c>
      <c r="F187" s="216" t="s">
        <v>1124</v>
      </c>
      <c r="G187" s="217" t="s">
        <v>256</v>
      </c>
      <c r="H187" s="218">
        <v>3</v>
      </c>
      <c r="I187" s="219"/>
      <c r="J187" s="220">
        <f>ROUND(I187*H187,2)</f>
        <v>0</v>
      </c>
      <c r="K187" s="216" t="s">
        <v>257</v>
      </c>
      <c r="L187" s="45"/>
      <c r="M187" s="221" t="s">
        <v>19</v>
      </c>
      <c r="N187" s="222" t="s">
        <v>43</v>
      </c>
      <c r="O187" s="85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5" t="s">
        <v>161</v>
      </c>
      <c r="AT187" s="225" t="s">
        <v>156</v>
      </c>
      <c r="AU187" s="225" t="s">
        <v>81</v>
      </c>
      <c r="AY187" s="18" t="s">
        <v>153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8" t="s">
        <v>79</v>
      </c>
      <c r="BK187" s="226">
        <f>ROUND(I187*H187,2)</f>
        <v>0</v>
      </c>
      <c r="BL187" s="18" t="s">
        <v>161</v>
      </c>
      <c r="BM187" s="225" t="s">
        <v>1208</v>
      </c>
    </row>
    <row r="188" s="2" customFormat="1">
      <c r="A188" s="39"/>
      <c r="B188" s="40"/>
      <c r="C188" s="41"/>
      <c r="D188" s="227" t="s">
        <v>163</v>
      </c>
      <c r="E188" s="41"/>
      <c r="F188" s="228" t="s">
        <v>1124</v>
      </c>
      <c r="G188" s="41"/>
      <c r="H188" s="41"/>
      <c r="I188" s="229"/>
      <c r="J188" s="41"/>
      <c r="K188" s="41"/>
      <c r="L188" s="45"/>
      <c r="M188" s="230"/>
      <c r="N188" s="23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163</v>
      </c>
      <c r="AU188" s="18" t="s">
        <v>81</v>
      </c>
    </row>
    <row r="189" s="2" customFormat="1" ht="16.5" customHeight="1">
      <c r="A189" s="39"/>
      <c r="B189" s="40"/>
      <c r="C189" s="214" t="s">
        <v>420</v>
      </c>
      <c r="D189" s="214" t="s">
        <v>156</v>
      </c>
      <c r="E189" s="215" t="s">
        <v>1126</v>
      </c>
      <c r="F189" s="216" t="s">
        <v>1127</v>
      </c>
      <c r="G189" s="217" t="s">
        <v>991</v>
      </c>
      <c r="H189" s="218">
        <v>1</v>
      </c>
      <c r="I189" s="219"/>
      <c r="J189" s="220">
        <f>ROUND(I189*H189,2)</f>
        <v>0</v>
      </c>
      <c r="K189" s="216" t="s">
        <v>257</v>
      </c>
      <c r="L189" s="45"/>
      <c r="M189" s="221" t="s">
        <v>19</v>
      </c>
      <c r="N189" s="222" t="s">
        <v>43</v>
      </c>
      <c r="O189" s="85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5" t="s">
        <v>161</v>
      </c>
      <c r="AT189" s="225" t="s">
        <v>156</v>
      </c>
      <c r="AU189" s="225" t="s">
        <v>81</v>
      </c>
      <c r="AY189" s="18" t="s">
        <v>153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8" t="s">
        <v>79</v>
      </c>
      <c r="BK189" s="226">
        <f>ROUND(I189*H189,2)</f>
        <v>0</v>
      </c>
      <c r="BL189" s="18" t="s">
        <v>161</v>
      </c>
      <c r="BM189" s="225" t="s">
        <v>1209</v>
      </c>
    </row>
    <row r="190" s="2" customFormat="1">
      <c r="A190" s="39"/>
      <c r="B190" s="40"/>
      <c r="C190" s="41"/>
      <c r="D190" s="227" t="s">
        <v>163</v>
      </c>
      <c r="E190" s="41"/>
      <c r="F190" s="228" t="s">
        <v>1127</v>
      </c>
      <c r="G190" s="41"/>
      <c r="H190" s="41"/>
      <c r="I190" s="229"/>
      <c r="J190" s="41"/>
      <c r="K190" s="41"/>
      <c r="L190" s="45"/>
      <c r="M190" s="230"/>
      <c r="N190" s="231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163</v>
      </c>
      <c r="AU190" s="18" t="s">
        <v>81</v>
      </c>
    </row>
    <row r="191" s="2" customFormat="1" ht="16.5" customHeight="1">
      <c r="A191" s="39"/>
      <c r="B191" s="40"/>
      <c r="C191" s="214" t="s">
        <v>426</v>
      </c>
      <c r="D191" s="214" t="s">
        <v>156</v>
      </c>
      <c r="E191" s="215" t="s">
        <v>1129</v>
      </c>
      <c r="F191" s="216" t="s">
        <v>1130</v>
      </c>
      <c r="G191" s="217" t="s">
        <v>256</v>
      </c>
      <c r="H191" s="218">
        <v>3</v>
      </c>
      <c r="I191" s="219"/>
      <c r="J191" s="220">
        <f>ROUND(I191*H191,2)</f>
        <v>0</v>
      </c>
      <c r="K191" s="216" t="s">
        <v>257</v>
      </c>
      <c r="L191" s="45"/>
      <c r="M191" s="221" t="s">
        <v>19</v>
      </c>
      <c r="N191" s="222" t="s">
        <v>43</v>
      </c>
      <c r="O191" s="85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5" t="s">
        <v>161</v>
      </c>
      <c r="AT191" s="225" t="s">
        <v>156</v>
      </c>
      <c r="AU191" s="225" t="s">
        <v>81</v>
      </c>
      <c r="AY191" s="18" t="s">
        <v>153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8" t="s">
        <v>79</v>
      </c>
      <c r="BK191" s="226">
        <f>ROUND(I191*H191,2)</f>
        <v>0</v>
      </c>
      <c r="BL191" s="18" t="s">
        <v>161</v>
      </c>
      <c r="BM191" s="225" t="s">
        <v>1210</v>
      </c>
    </row>
    <row r="192" s="2" customFormat="1">
      <c r="A192" s="39"/>
      <c r="B192" s="40"/>
      <c r="C192" s="41"/>
      <c r="D192" s="227" t="s">
        <v>163</v>
      </c>
      <c r="E192" s="41"/>
      <c r="F192" s="228" t="s">
        <v>1130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163</v>
      </c>
      <c r="AU192" s="18" t="s">
        <v>81</v>
      </c>
    </row>
    <row r="193" s="12" customFormat="1" ht="22.8" customHeight="1">
      <c r="A193" s="12"/>
      <c r="B193" s="198"/>
      <c r="C193" s="199"/>
      <c r="D193" s="200" t="s">
        <v>71</v>
      </c>
      <c r="E193" s="212" t="s">
        <v>1132</v>
      </c>
      <c r="F193" s="212" t="s">
        <v>1133</v>
      </c>
      <c r="G193" s="199"/>
      <c r="H193" s="199"/>
      <c r="I193" s="202"/>
      <c r="J193" s="213">
        <f>BK193</f>
        <v>0</v>
      </c>
      <c r="K193" s="199"/>
      <c r="L193" s="204"/>
      <c r="M193" s="205"/>
      <c r="N193" s="206"/>
      <c r="O193" s="206"/>
      <c r="P193" s="207">
        <f>SUM(P194:P195)</f>
        <v>0</v>
      </c>
      <c r="Q193" s="206"/>
      <c r="R193" s="207">
        <f>SUM(R194:R195)</f>
        <v>0</v>
      </c>
      <c r="S193" s="206"/>
      <c r="T193" s="208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9" t="s">
        <v>79</v>
      </c>
      <c r="AT193" s="210" t="s">
        <v>71</v>
      </c>
      <c r="AU193" s="210" t="s">
        <v>79</v>
      </c>
      <c r="AY193" s="209" t="s">
        <v>153</v>
      </c>
      <c r="BK193" s="211">
        <f>SUM(BK194:BK195)</f>
        <v>0</v>
      </c>
    </row>
    <row r="194" s="2" customFormat="1" ht="16.5" customHeight="1">
      <c r="A194" s="39"/>
      <c r="B194" s="40"/>
      <c r="C194" s="214" t="s">
        <v>431</v>
      </c>
      <c r="D194" s="214" t="s">
        <v>156</v>
      </c>
      <c r="E194" s="215" t="s">
        <v>1134</v>
      </c>
      <c r="F194" s="216" t="s">
        <v>1135</v>
      </c>
      <c r="G194" s="217" t="s">
        <v>991</v>
      </c>
      <c r="H194" s="218">
        <v>1</v>
      </c>
      <c r="I194" s="219"/>
      <c r="J194" s="220">
        <f>ROUND(I194*H194,2)</f>
        <v>0</v>
      </c>
      <c r="K194" s="216" t="s">
        <v>257</v>
      </c>
      <c r="L194" s="45"/>
      <c r="M194" s="221" t="s">
        <v>19</v>
      </c>
      <c r="N194" s="222" t="s">
        <v>43</v>
      </c>
      <c r="O194" s="85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5" t="s">
        <v>161</v>
      </c>
      <c r="AT194" s="225" t="s">
        <v>156</v>
      </c>
      <c r="AU194" s="225" t="s">
        <v>81</v>
      </c>
      <c r="AY194" s="18" t="s">
        <v>153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8" t="s">
        <v>79</v>
      </c>
      <c r="BK194" s="226">
        <f>ROUND(I194*H194,2)</f>
        <v>0</v>
      </c>
      <c r="BL194" s="18" t="s">
        <v>161</v>
      </c>
      <c r="BM194" s="225" t="s">
        <v>1211</v>
      </c>
    </row>
    <row r="195" s="2" customFormat="1">
      <c r="A195" s="39"/>
      <c r="B195" s="40"/>
      <c r="C195" s="41"/>
      <c r="D195" s="227" t="s">
        <v>163</v>
      </c>
      <c r="E195" s="41"/>
      <c r="F195" s="228" t="s">
        <v>1135</v>
      </c>
      <c r="G195" s="41"/>
      <c r="H195" s="41"/>
      <c r="I195" s="229"/>
      <c r="J195" s="41"/>
      <c r="K195" s="41"/>
      <c r="L195" s="45"/>
      <c r="M195" s="230"/>
      <c r="N195" s="231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163</v>
      </c>
      <c r="AU195" s="18" t="s">
        <v>81</v>
      </c>
    </row>
    <row r="196" s="12" customFormat="1" ht="22.8" customHeight="1">
      <c r="A196" s="12"/>
      <c r="B196" s="198"/>
      <c r="C196" s="199"/>
      <c r="D196" s="200" t="s">
        <v>71</v>
      </c>
      <c r="E196" s="212" t="s">
        <v>1137</v>
      </c>
      <c r="F196" s="212" t="s">
        <v>1138</v>
      </c>
      <c r="G196" s="199"/>
      <c r="H196" s="199"/>
      <c r="I196" s="202"/>
      <c r="J196" s="213">
        <f>BK196</f>
        <v>0</v>
      </c>
      <c r="K196" s="199"/>
      <c r="L196" s="204"/>
      <c r="M196" s="205"/>
      <c r="N196" s="206"/>
      <c r="O196" s="206"/>
      <c r="P196" s="207">
        <f>SUM(P197:P198)</f>
        <v>0</v>
      </c>
      <c r="Q196" s="206"/>
      <c r="R196" s="207">
        <f>SUM(R197:R198)</f>
        <v>0</v>
      </c>
      <c r="S196" s="206"/>
      <c r="T196" s="208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9" t="s">
        <v>79</v>
      </c>
      <c r="AT196" s="210" t="s">
        <v>71</v>
      </c>
      <c r="AU196" s="210" t="s">
        <v>79</v>
      </c>
      <c r="AY196" s="209" t="s">
        <v>153</v>
      </c>
      <c r="BK196" s="211">
        <f>SUM(BK197:BK198)</f>
        <v>0</v>
      </c>
    </row>
    <row r="197" s="2" customFormat="1" ht="16.5" customHeight="1">
      <c r="A197" s="39"/>
      <c r="B197" s="40"/>
      <c r="C197" s="214" t="s">
        <v>437</v>
      </c>
      <c r="D197" s="214" t="s">
        <v>156</v>
      </c>
      <c r="E197" s="215" t="s">
        <v>1139</v>
      </c>
      <c r="F197" s="216" t="s">
        <v>1140</v>
      </c>
      <c r="G197" s="217" t="s">
        <v>256</v>
      </c>
      <c r="H197" s="218">
        <v>1</v>
      </c>
      <c r="I197" s="219"/>
      <c r="J197" s="220">
        <f>ROUND(I197*H197,2)</f>
        <v>0</v>
      </c>
      <c r="K197" s="216" t="s">
        <v>257</v>
      </c>
      <c r="L197" s="45"/>
      <c r="M197" s="221" t="s">
        <v>19</v>
      </c>
      <c r="N197" s="222" t="s">
        <v>43</v>
      </c>
      <c r="O197" s="85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5" t="s">
        <v>161</v>
      </c>
      <c r="AT197" s="225" t="s">
        <v>156</v>
      </c>
      <c r="AU197" s="225" t="s">
        <v>81</v>
      </c>
      <c r="AY197" s="18" t="s">
        <v>153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8" t="s">
        <v>79</v>
      </c>
      <c r="BK197" s="226">
        <f>ROUND(I197*H197,2)</f>
        <v>0</v>
      </c>
      <c r="BL197" s="18" t="s">
        <v>161</v>
      </c>
      <c r="BM197" s="225" t="s">
        <v>1212</v>
      </c>
    </row>
    <row r="198" s="2" customFormat="1">
      <c r="A198" s="39"/>
      <c r="B198" s="40"/>
      <c r="C198" s="41"/>
      <c r="D198" s="227" t="s">
        <v>163</v>
      </c>
      <c r="E198" s="41"/>
      <c r="F198" s="228" t="s">
        <v>1140</v>
      </c>
      <c r="G198" s="41"/>
      <c r="H198" s="41"/>
      <c r="I198" s="229"/>
      <c r="J198" s="41"/>
      <c r="K198" s="41"/>
      <c r="L198" s="45"/>
      <c r="M198" s="230"/>
      <c r="N198" s="231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163</v>
      </c>
      <c r="AU198" s="18" t="s">
        <v>81</v>
      </c>
    </row>
    <row r="199" s="12" customFormat="1" ht="22.8" customHeight="1">
      <c r="A199" s="12"/>
      <c r="B199" s="198"/>
      <c r="C199" s="199"/>
      <c r="D199" s="200" t="s">
        <v>71</v>
      </c>
      <c r="E199" s="212" t="s">
        <v>1154</v>
      </c>
      <c r="F199" s="212" t="s">
        <v>1155</v>
      </c>
      <c r="G199" s="199"/>
      <c r="H199" s="199"/>
      <c r="I199" s="202"/>
      <c r="J199" s="213">
        <f>BK199</f>
        <v>0</v>
      </c>
      <c r="K199" s="199"/>
      <c r="L199" s="204"/>
      <c r="M199" s="205"/>
      <c r="N199" s="206"/>
      <c r="O199" s="206"/>
      <c r="P199" s="207">
        <f>SUM(P200:P209)</f>
        <v>0</v>
      </c>
      <c r="Q199" s="206"/>
      <c r="R199" s="207">
        <f>SUM(R200:R209)</f>
        <v>0</v>
      </c>
      <c r="S199" s="206"/>
      <c r="T199" s="208">
        <f>SUM(T200:T209)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9" t="s">
        <v>79</v>
      </c>
      <c r="AT199" s="210" t="s">
        <v>71</v>
      </c>
      <c r="AU199" s="210" t="s">
        <v>79</v>
      </c>
      <c r="AY199" s="209" t="s">
        <v>153</v>
      </c>
      <c r="BK199" s="211">
        <f>SUM(BK200:BK209)</f>
        <v>0</v>
      </c>
    </row>
    <row r="200" s="2" customFormat="1" ht="16.5" customHeight="1">
      <c r="A200" s="39"/>
      <c r="B200" s="40"/>
      <c r="C200" s="214" t="s">
        <v>443</v>
      </c>
      <c r="D200" s="214" t="s">
        <v>156</v>
      </c>
      <c r="E200" s="215" t="s">
        <v>1156</v>
      </c>
      <c r="F200" s="216" t="s">
        <v>1157</v>
      </c>
      <c r="G200" s="217" t="s">
        <v>991</v>
      </c>
      <c r="H200" s="218">
        <v>1</v>
      </c>
      <c r="I200" s="219"/>
      <c r="J200" s="220">
        <f>ROUND(I200*H200,2)</f>
        <v>0</v>
      </c>
      <c r="K200" s="216" t="s">
        <v>257</v>
      </c>
      <c r="L200" s="45"/>
      <c r="M200" s="221" t="s">
        <v>19</v>
      </c>
      <c r="N200" s="222" t="s">
        <v>43</v>
      </c>
      <c r="O200" s="85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5" t="s">
        <v>161</v>
      </c>
      <c r="AT200" s="225" t="s">
        <v>156</v>
      </c>
      <c r="AU200" s="225" t="s">
        <v>81</v>
      </c>
      <c r="AY200" s="18" t="s">
        <v>153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8" t="s">
        <v>79</v>
      </c>
      <c r="BK200" s="226">
        <f>ROUND(I200*H200,2)</f>
        <v>0</v>
      </c>
      <c r="BL200" s="18" t="s">
        <v>161</v>
      </c>
      <c r="BM200" s="225" t="s">
        <v>1213</v>
      </c>
    </row>
    <row r="201" s="2" customFormat="1">
      <c r="A201" s="39"/>
      <c r="B201" s="40"/>
      <c r="C201" s="41"/>
      <c r="D201" s="227" t="s">
        <v>163</v>
      </c>
      <c r="E201" s="41"/>
      <c r="F201" s="228" t="s">
        <v>1157</v>
      </c>
      <c r="G201" s="41"/>
      <c r="H201" s="41"/>
      <c r="I201" s="229"/>
      <c r="J201" s="41"/>
      <c r="K201" s="41"/>
      <c r="L201" s="45"/>
      <c r="M201" s="230"/>
      <c r="N201" s="231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163</v>
      </c>
      <c r="AU201" s="18" t="s">
        <v>81</v>
      </c>
    </row>
    <row r="202" s="2" customFormat="1" ht="16.5" customHeight="1">
      <c r="A202" s="39"/>
      <c r="B202" s="40"/>
      <c r="C202" s="214" t="s">
        <v>450</v>
      </c>
      <c r="D202" s="214" t="s">
        <v>156</v>
      </c>
      <c r="E202" s="215" t="s">
        <v>1159</v>
      </c>
      <c r="F202" s="216" t="s">
        <v>1160</v>
      </c>
      <c r="G202" s="217" t="s">
        <v>991</v>
      </c>
      <c r="H202" s="218">
        <v>1</v>
      </c>
      <c r="I202" s="219"/>
      <c r="J202" s="220">
        <f>ROUND(I202*H202,2)</f>
        <v>0</v>
      </c>
      <c r="K202" s="216" t="s">
        <v>257</v>
      </c>
      <c r="L202" s="45"/>
      <c r="M202" s="221" t="s">
        <v>19</v>
      </c>
      <c r="N202" s="222" t="s">
        <v>43</v>
      </c>
      <c r="O202" s="85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5" t="s">
        <v>161</v>
      </c>
      <c r="AT202" s="225" t="s">
        <v>156</v>
      </c>
      <c r="AU202" s="225" t="s">
        <v>81</v>
      </c>
      <c r="AY202" s="18" t="s">
        <v>153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8" t="s">
        <v>79</v>
      </c>
      <c r="BK202" s="226">
        <f>ROUND(I202*H202,2)</f>
        <v>0</v>
      </c>
      <c r="BL202" s="18" t="s">
        <v>161</v>
      </c>
      <c r="BM202" s="225" t="s">
        <v>1214</v>
      </c>
    </row>
    <row r="203" s="2" customFormat="1">
      <c r="A203" s="39"/>
      <c r="B203" s="40"/>
      <c r="C203" s="41"/>
      <c r="D203" s="227" t="s">
        <v>163</v>
      </c>
      <c r="E203" s="41"/>
      <c r="F203" s="228" t="s">
        <v>1160</v>
      </c>
      <c r="G203" s="41"/>
      <c r="H203" s="41"/>
      <c r="I203" s="229"/>
      <c r="J203" s="41"/>
      <c r="K203" s="41"/>
      <c r="L203" s="45"/>
      <c r="M203" s="230"/>
      <c r="N203" s="231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163</v>
      </c>
      <c r="AU203" s="18" t="s">
        <v>81</v>
      </c>
    </row>
    <row r="204" s="2" customFormat="1" ht="16.5" customHeight="1">
      <c r="A204" s="39"/>
      <c r="B204" s="40"/>
      <c r="C204" s="214" t="s">
        <v>456</v>
      </c>
      <c r="D204" s="214" t="s">
        <v>156</v>
      </c>
      <c r="E204" s="215" t="s">
        <v>1162</v>
      </c>
      <c r="F204" s="216" t="s">
        <v>817</v>
      </c>
      <c r="G204" s="217" t="s">
        <v>991</v>
      </c>
      <c r="H204" s="218">
        <v>1</v>
      </c>
      <c r="I204" s="219"/>
      <c r="J204" s="220">
        <f>ROUND(I204*H204,2)</f>
        <v>0</v>
      </c>
      <c r="K204" s="216" t="s">
        <v>257</v>
      </c>
      <c r="L204" s="45"/>
      <c r="M204" s="221" t="s">
        <v>19</v>
      </c>
      <c r="N204" s="222" t="s">
        <v>43</v>
      </c>
      <c r="O204" s="85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5" t="s">
        <v>161</v>
      </c>
      <c r="AT204" s="225" t="s">
        <v>156</v>
      </c>
      <c r="AU204" s="225" t="s">
        <v>81</v>
      </c>
      <c r="AY204" s="18" t="s">
        <v>153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8" t="s">
        <v>79</v>
      </c>
      <c r="BK204" s="226">
        <f>ROUND(I204*H204,2)</f>
        <v>0</v>
      </c>
      <c r="BL204" s="18" t="s">
        <v>161</v>
      </c>
      <c r="BM204" s="225" t="s">
        <v>1215</v>
      </c>
    </row>
    <row r="205" s="2" customFormat="1">
      <c r="A205" s="39"/>
      <c r="B205" s="40"/>
      <c r="C205" s="41"/>
      <c r="D205" s="227" t="s">
        <v>163</v>
      </c>
      <c r="E205" s="41"/>
      <c r="F205" s="228" t="s">
        <v>817</v>
      </c>
      <c r="G205" s="41"/>
      <c r="H205" s="41"/>
      <c r="I205" s="229"/>
      <c r="J205" s="41"/>
      <c r="K205" s="41"/>
      <c r="L205" s="45"/>
      <c r="M205" s="230"/>
      <c r="N205" s="231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163</v>
      </c>
      <c r="AU205" s="18" t="s">
        <v>81</v>
      </c>
    </row>
    <row r="206" s="2" customFormat="1" ht="16.5" customHeight="1">
      <c r="A206" s="39"/>
      <c r="B206" s="40"/>
      <c r="C206" s="214" t="s">
        <v>464</v>
      </c>
      <c r="D206" s="214" t="s">
        <v>156</v>
      </c>
      <c r="E206" s="215" t="s">
        <v>1164</v>
      </c>
      <c r="F206" s="216" t="s">
        <v>1165</v>
      </c>
      <c r="G206" s="217" t="s">
        <v>991</v>
      </c>
      <c r="H206" s="218">
        <v>1</v>
      </c>
      <c r="I206" s="219"/>
      <c r="J206" s="220">
        <f>ROUND(I206*H206,2)</f>
        <v>0</v>
      </c>
      <c r="K206" s="216" t="s">
        <v>257</v>
      </c>
      <c r="L206" s="45"/>
      <c r="M206" s="221" t="s">
        <v>19</v>
      </c>
      <c r="N206" s="222" t="s">
        <v>43</v>
      </c>
      <c r="O206" s="85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5" t="s">
        <v>161</v>
      </c>
      <c r="AT206" s="225" t="s">
        <v>156</v>
      </c>
      <c r="AU206" s="225" t="s">
        <v>81</v>
      </c>
      <c r="AY206" s="18" t="s">
        <v>153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8" t="s">
        <v>79</v>
      </c>
      <c r="BK206" s="226">
        <f>ROUND(I206*H206,2)</f>
        <v>0</v>
      </c>
      <c r="BL206" s="18" t="s">
        <v>161</v>
      </c>
      <c r="BM206" s="225" t="s">
        <v>1216</v>
      </c>
    </row>
    <row r="207" s="2" customFormat="1">
      <c r="A207" s="39"/>
      <c r="B207" s="40"/>
      <c r="C207" s="41"/>
      <c r="D207" s="227" t="s">
        <v>163</v>
      </c>
      <c r="E207" s="41"/>
      <c r="F207" s="228" t="s">
        <v>1165</v>
      </c>
      <c r="G207" s="41"/>
      <c r="H207" s="41"/>
      <c r="I207" s="229"/>
      <c r="J207" s="41"/>
      <c r="K207" s="41"/>
      <c r="L207" s="45"/>
      <c r="M207" s="230"/>
      <c r="N207" s="231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163</v>
      </c>
      <c r="AU207" s="18" t="s">
        <v>81</v>
      </c>
    </row>
    <row r="208" s="2" customFormat="1" ht="16.5" customHeight="1">
      <c r="A208" s="39"/>
      <c r="B208" s="40"/>
      <c r="C208" s="214" t="s">
        <v>470</v>
      </c>
      <c r="D208" s="214" t="s">
        <v>156</v>
      </c>
      <c r="E208" s="215" t="s">
        <v>1167</v>
      </c>
      <c r="F208" s="216" t="s">
        <v>1168</v>
      </c>
      <c r="G208" s="217" t="s">
        <v>991</v>
      </c>
      <c r="H208" s="218">
        <v>1</v>
      </c>
      <c r="I208" s="219"/>
      <c r="J208" s="220">
        <f>ROUND(I208*H208,2)</f>
        <v>0</v>
      </c>
      <c r="K208" s="216" t="s">
        <v>257</v>
      </c>
      <c r="L208" s="45"/>
      <c r="M208" s="221" t="s">
        <v>19</v>
      </c>
      <c r="N208" s="222" t="s">
        <v>43</v>
      </c>
      <c r="O208" s="85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5" t="s">
        <v>161</v>
      </c>
      <c r="AT208" s="225" t="s">
        <v>156</v>
      </c>
      <c r="AU208" s="225" t="s">
        <v>81</v>
      </c>
      <c r="AY208" s="18" t="s">
        <v>153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8" t="s">
        <v>79</v>
      </c>
      <c r="BK208" s="226">
        <f>ROUND(I208*H208,2)</f>
        <v>0</v>
      </c>
      <c r="BL208" s="18" t="s">
        <v>161</v>
      </c>
      <c r="BM208" s="225" t="s">
        <v>1217</v>
      </c>
    </row>
    <row r="209" s="2" customFormat="1">
      <c r="A209" s="39"/>
      <c r="B209" s="40"/>
      <c r="C209" s="41"/>
      <c r="D209" s="227" t="s">
        <v>163</v>
      </c>
      <c r="E209" s="41"/>
      <c r="F209" s="228" t="s">
        <v>1168</v>
      </c>
      <c r="G209" s="41"/>
      <c r="H209" s="41"/>
      <c r="I209" s="229"/>
      <c r="J209" s="41"/>
      <c r="K209" s="41"/>
      <c r="L209" s="45"/>
      <c r="M209" s="268"/>
      <c r="N209" s="269"/>
      <c r="O209" s="270"/>
      <c r="P209" s="270"/>
      <c r="Q209" s="270"/>
      <c r="R209" s="270"/>
      <c r="S209" s="270"/>
      <c r="T209" s="271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163</v>
      </c>
      <c r="AU209" s="18" t="s">
        <v>81</v>
      </c>
    </row>
    <row r="210" s="2" customFormat="1" ht="6.96" customHeight="1">
      <c r="A210" s="39"/>
      <c r="B210" s="60"/>
      <c r="C210" s="61"/>
      <c r="D210" s="61"/>
      <c r="E210" s="61"/>
      <c r="F210" s="61"/>
      <c r="G210" s="61"/>
      <c r="H210" s="61"/>
      <c r="I210" s="61"/>
      <c r="J210" s="61"/>
      <c r="K210" s="61"/>
      <c r="L210" s="45"/>
      <c r="M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</row>
  </sheetData>
  <sheetProtection sheet="1" autoFilter="0" formatColumns="0" formatRows="0" objects="1" scenarios="1" spinCount="100000" saltValue="pTEjxrXpTYYOnySlp55CDPupWCJq438qZ8Fn63jGMbIVvIvr27fqvM/HNfmoQUwm0Rl0CehBGjCSZeEjm1zAYQ==" hashValue="HhJLSqKZGnwT0mmIQ1PSsKZVRr+eH1/Hu32tcNaGeVqjRHt+ScHGGEWShL9buooEpaqjGv22m4dpH+y0W5BFkg==" algorithmName="SHA-512" password="CC35"/>
  <autoFilter ref="C98:K2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106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IROP výzva 37 (ZŠ Hornická)</v>
      </c>
      <c r="F7" s="144"/>
      <c r="G7" s="144"/>
      <c r="H7" s="144"/>
      <c r="L7" s="21"/>
    </row>
    <row r="8" s="1" customFormat="1" ht="12" customHeight="1">
      <c r="B8" s="21"/>
      <c r="D8" s="144" t="s">
        <v>107</v>
      </c>
      <c r="L8" s="21"/>
    </row>
    <row r="9" s="2" customFormat="1" ht="16.5" customHeight="1">
      <c r="A9" s="39"/>
      <c r="B9" s="45"/>
      <c r="C9" s="39"/>
      <c r="D9" s="39"/>
      <c r="E9" s="145" t="s">
        <v>1218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109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110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29. 1. 2026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37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ROUND(J95,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ROUND((SUM(BE95:BE205)),  2)</f>
        <v>0</v>
      </c>
      <c r="G35" s="39"/>
      <c r="H35" s="39"/>
      <c r="I35" s="159">
        <v>0.20999999999999999</v>
      </c>
      <c r="J35" s="158">
        <f>ROUND(((SUM(BE95:BE205))*I35),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ROUND((SUM(BF95:BF205)),  2)</f>
        <v>0</v>
      </c>
      <c r="G36" s="39"/>
      <c r="H36" s="39"/>
      <c r="I36" s="159">
        <v>0.12</v>
      </c>
      <c r="J36" s="158">
        <f>ROUND(((SUM(BF95:BF205))*I36),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ROUND((SUM(BG95:BG205)),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ROUND((SUM(BH95:BH205)),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ROUND((SUM(BI95:BI205)),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IROP výzva 37 (ZŠ Hornická)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1218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109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SO-01 - Učebna CIZÍ JAZYK s využitím IT č.m.90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ZŠ Hornická, Chomutov</v>
      </c>
      <c r="G56" s="41"/>
      <c r="H56" s="41"/>
      <c r="I56" s="33" t="s">
        <v>23</v>
      </c>
      <c r="J56" s="73" t="str">
        <f>IF(J14="","",J14)</f>
        <v>29. 1. 2026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Statutární město Chomutov</v>
      </c>
      <c r="G58" s="41"/>
      <c r="H58" s="41"/>
      <c r="I58" s="33" t="s">
        <v>31</v>
      </c>
      <c r="J58" s="37" t="str">
        <f>E23</f>
        <v>CZECHOTEC Engineering spol.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Miroslav Dostál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112</v>
      </c>
      <c r="D61" s="173"/>
      <c r="E61" s="173"/>
      <c r="F61" s="173"/>
      <c r="G61" s="173"/>
      <c r="H61" s="173"/>
      <c r="I61" s="173"/>
      <c r="J61" s="174" t="s">
        <v>113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J95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s="9" customFormat="1" ht="24.96" customHeight="1">
      <c r="A64" s="9"/>
      <c r="B64" s="176"/>
      <c r="C64" s="177"/>
      <c r="D64" s="178" t="s">
        <v>1219</v>
      </c>
      <c r="E64" s="179"/>
      <c r="F64" s="179"/>
      <c r="G64" s="179"/>
      <c r="H64" s="179"/>
      <c r="I64" s="179"/>
      <c r="J64" s="180">
        <f>J96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1220</v>
      </c>
      <c r="E65" s="184"/>
      <c r="F65" s="184"/>
      <c r="G65" s="184"/>
      <c r="H65" s="184"/>
      <c r="I65" s="184"/>
      <c r="J65" s="185">
        <f>J97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120</v>
      </c>
      <c r="E66" s="179"/>
      <c r="F66" s="179"/>
      <c r="G66" s="179"/>
      <c r="H66" s="179"/>
      <c r="I66" s="179"/>
      <c r="J66" s="180">
        <f>J100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6"/>
      <c r="D67" s="183" t="s">
        <v>1221</v>
      </c>
      <c r="E67" s="184"/>
      <c r="F67" s="184"/>
      <c r="G67" s="184"/>
      <c r="H67" s="184"/>
      <c r="I67" s="184"/>
      <c r="J67" s="185">
        <f>J101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1222</v>
      </c>
      <c r="E68" s="179"/>
      <c r="F68" s="179"/>
      <c r="G68" s="179"/>
      <c r="H68" s="179"/>
      <c r="I68" s="179"/>
      <c r="J68" s="180">
        <f>J113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1223</v>
      </c>
      <c r="E69" s="184"/>
      <c r="F69" s="184"/>
      <c r="G69" s="184"/>
      <c r="H69" s="184"/>
      <c r="I69" s="184"/>
      <c r="J69" s="185">
        <f>J114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1224</v>
      </c>
      <c r="E70" s="184"/>
      <c r="F70" s="184"/>
      <c r="G70" s="184"/>
      <c r="H70" s="184"/>
      <c r="I70" s="184"/>
      <c r="J70" s="185">
        <f>J160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132</v>
      </c>
      <c r="E71" s="179"/>
      <c r="F71" s="179"/>
      <c r="G71" s="179"/>
      <c r="H71" s="179"/>
      <c r="I71" s="179"/>
      <c r="J71" s="180">
        <f>J184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6"/>
      <c r="C72" s="177"/>
      <c r="D72" s="178" t="s">
        <v>133</v>
      </c>
      <c r="E72" s="179"/>
      <c r="F72" s="179"/>
      <c r="G72" s="179"/>
      <c r="H72" s="179"/>
      <c r="I72" s="179"/>
      <c r="J72" s="180">
        <f>J194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2"/>
      <c r="C73" s="126"/>
      <c r="D73" s="183" t="s">
        <v>1225</v>
      </c>
      <c r="E73" s="184"/>
      <c r="F73" s="184"/>
      <c r="G73" s="184"/>
      <c r="H73" s="184"/>
      <c r="I73" s="184"/>
      <c r="J73" s="185">
        <f>J195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138</v>
      </c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1" t="str">
        <f>E7</f>
        <v>IROP výzva 37 (ZŠ Hornická)</v>
      </c>
      <c r="F83" s="33"/>
      <c r="G83" s="33"/>
      <c r="H83" s="33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" customFormat="1" ht="12" customHeight="1">
      <c r="B84" s="22"/>
      <c r="C84" s="33" t="s">
        <v>107</v>
      </c>
      <c r="D84" s="23"/>
      <c r="E84" s="23"/>
      <c r="F84" s="23"/>
      <c r="G84" s="23"/>
      <c r="H84" s="23"/>
      <c r="I84" s="23"/>
      <c r="J84" s="23"/>
      <c r="K84" s="23"/>
      <c r="L84" s="21"/>
    </row>
    <row r="85" s="2" customFormat="1" ht="16.5" customHeight="1">
      <c r="A85" s="39"/>
      <c r="B85" s="40"/>
      <c r="C85" s="41"/>
      <c r="D85" s="41"/>
      <c r="E85" s="171" t="s">
        <v>1218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E11</f>
        <v>SO-01 - Učebna CIZÍ JAZYK s využitím IT č.m.90</v>
      </c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F14</f>
        <v xml:space="preserve"> ZŠ Hornická, Chomutov</v>
      </c>
      <c r="G89" s="41"/>
      <c r="H89" s="41"/>
      <c r="I89" s="33" t="s">
        <v>23</v>
      </c>
      <c r="J89" s="73" t="str">
        <f>IF(J14="","",J14)</f>
        <v>29. 1. 2026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25</v>
      </c>
      <c r="D91" s="41"/>
      <c r="E91" s="41"/>
      <c r="F91" s="28" t="str">
        <f>E17</f>
        <v>Statutární město Chomutov</v>
      </c>
      <c r="G91" s="41"/>
      <c r="H91" s="41"/>
      <c r="I91" s="33" t="s">
        <v>31</v>
      </c>
      <c r="J91" s="37" t="str">
        <f>E23</f>
        <v>CZECHOTEC Engineering spol. s.r.o.</v>
      </c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IF(E20="","",E20)</f>
        <v>Vyplň údaj</v>
      </c>
      <c r="G92" s="41"/>
      <c r="H92" s="41"/>
      <c r="I92" s="33" t="s">
        <v>34</v>
      </c>
      <c r="J92" s="37" t="str">
        <f>E26</f>
        <v>Miroslav Dostál</v>
      </c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7"/>
      <c r="B94" s="188"/>
      <c r="C94" s="189" t="s">
        <v>139</v>
      </c>
      <c r="D94" s="190" t="s">
        <v>57</v>
      </c>
      <c r="E94" s="190" t="s">
        <v>53</v>
      </c>
      <c r="F94" s="190" t="s">
        <v>54</v>
      </c>
      <c r="G94" s="190" t="s">
        <v>140</v>
      </c>
      <c r="H94" s="190" t="s">
        <v>141</v>
      </c>
      <c r="I94" s="190" t="s">
        <v>142</v>
      </c>
      <c r="J94" s="190" t="s">
        <v>113</v>
      </c>
      <c r="K94" s="191" t="s">
        <v>143</v>
      </c>
      <c r="L94" s="192"/>
      <c r="M94" s="93" t="s">
        <v>19</v>
      </c>
      <c r="N94" s="94" t="s">
        <v>42</v>
      </c>
      <c r="O94" s="94" t="s">
        <v>144</v>
      </c>
      <c r="P94" s="94" t="s">
        <v>145</v>
      </c>
      <c r="Q94" s="94" t="s">
        <v>146</v>
      </c>
      <c r="R94" s="94" t="s">
        <v>147</v>
      </c>
      <c r="S94" s="94" t="s">
        <v>148</v>
      </c>
      <c r="T94" s="95" t="s">
        <v>149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39"/>
      <c r="B95" s="40"/>
      <c r="C95" s="100" t="s">
        <v>150</v>
      </c>
      <c r="D95" s="41"/>
      <c r="E95" s="41"/>
      <c r="F95" s="41"/>
      <c r="G95" s="41"/>
      <c r="H95" s="41"/>
      <c r="I95" s="41"/>
      <c r="J95" s="193">
        <f>BK95</f>
        <v>0</v>
      </c>
      <c r="K95" s="41"/>
      <c r="L95" s="45"/>
      <c r="M95" s="96"/>
      <c r="N95" s="194"/>
      <c r="O95" s="97"/>
      <c r="P95" s="195">
        <f>P96+P100+P113+P184+P194</f>
        <v>0</v>
      </c>
      <c r="Q95" s="97"/>
      <c r="R95" s="195">
        <f>R96+R100+R113+R184+R194</f>
        <v>0.051499999999999997</v>
      </c>
      <c r="S95" s="97"/>
      <c r="T95" s="196">
        <f>T96+T100+T113+T184+T194</f>
        <v>1.044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71</v>
      </c>
      <c r="AU95" s="18" t="s">
        <v>114</v>
      </c>
      <c r="BK95" s="197">
        <f>BK96+BK100+BK113+BK184+BK194</f>
        <v>0</v>
      </c>
    </row>
    <row r="96" s="12" customFormat="1" ht="25.92" customHeight="1">
      <c r="A96" s="12"/>
      <c r="B96" s="198"/>
      <c r="C96" s="199"/>
      <c r="D96" s="200" t="s">
        <v>71</v>
      </c>
      <c r="E96" s="201" t="s">
        <v>151</v>
      </c>
      <c r="F96" s="201" t="s">
        <v>151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</f>
        <v>0</v>
      </c>
      <c r="Q96" s="206"/>
      <c r="R96" s="207">
        <f>R97</f>
        <v>0</v>
      </c>
      <c r="S96" s="206"/>
      <c r="T96" s="208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79</v>
      </c>
      <c r="AT96" s="210" t="s">
        <v>71</v>
      </c>
      <c r="AU96" s="210" t="s">
        <v>72</v>
      </c>
      <c r="AY96" s="209" t="s">
        <v>153</v>
      </c>
      <c r="BK96" s="211">
        <f>BK97</f>
        <v>0</v>
      </c>
    </row>
    <row r="97" s="12" customFormat="1" ht="22.8" customHeight="1">
      <c r="A97" s="12"/>
      <c r="B97" s="198"/>
      <c r="C97" s="199"/>
      <c r="D97" s="200" t="s">
        <v>71</v>
      </c>
      <c r="E97" s="212" t="s">
        <v>803</v>
      </c>
      <c r="F97" s="212" t="s">
        <v>325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SUM(P98:P99)</f>
        <v>0</v>
      </c>
      <c r="Q97" s="206"/>
      <c r="R97" s="207">
        <f>SUM(R98:R99)</f>
        <v>0</v>
      </c>
      <c r="S97" s="206"/>
      <c r="T97" s="208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79</v>
      </c>
      <c r="AT97" s="210" t="s">
        <v>71</v>
      </c>
      <c r="AU97" s="210" t="s">
        <v>79</v>
      </c>
      <c r="AY97" s="209" t="s">
        <v>153</v>
      </c>
      <c r="BK97" s="211">
        <f>SUM(BK98:BK99)</f>
        <v>0</v>
      </c>
    </row>
    <row r="98" s="2" customFormat="1" ht="24.15" customHeight="1">
      <c r="A98" s="39"/>
      <c r="B98" s="40"/>
      <c r="C98" s="214" t="s">
        <v>79</v>
      </c>
      <c r="D98" s="214" t="s">
        <v>156</v>
      </c>
      <c r="E98" s="215" t="s">
        <v>1226</v>
      </c>
      <c r="F98" s="216" t="s">
        <v>1227</v>
      </c>
      <c r="G98" s="217" t="s">
        <v>296</v>
      </c>
      <c r="H98" s="218">
        <v>5</v>
      </c>
      <c r="I98" s="219"/>
      <c r="J98" s="220">
        <f>ROUND(I98*H98,2)</f>
        <v>0</v>
      </c>
      <c r="K98" s="216" t="s">
        <v>19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161</v>
      </c>
      <c r="AT98" s="225" t="s">
        <v>156</v>
      </c>
      <c r="AU98" s="225" t="s">
        <v>81</v>
      </c>
      <c r="AY98" s="18" t="s">
        <v>153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79</v>
      </c>
      <c r="BK98" s="226">
        <f>ROUND(I98*H98,2)</f>
        <v>0</v>
      </c>
      <c r="BL98" s="18" t="s">
        <v>161</v>
      </c>
      <c r="BM98" s="225" t="s">
        <v>1228</v>
      </c>
    </row>
    <row r="99" s="2" customFormat="1">
      <c r="A99" s="39"/>
      <c r="B99" s="40"/>
      <c r="C99" s="41"/>
      <c r="D99" s="227" t="s">
        <v>163</v>
      </c>
      <c r="E99" s="41"/>
      <c r="F99" s="228" t="s">
        <v>1227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163</v>
      </c>
      <c r="AU99" s="18" t="s">
        <v>81</v>
      </c>
    </row>
    <row r="100" s="12" customFormat="1" ht="25.92" customHeight="1">
      <c r="A100" s="12"/>
      <c r="B100" s="198"/>
      <c r="C100" s="199"/>
      <c r="D100" s="200" t="s">
        <v>71</v>
      </c>
      <c r="E100" s="201" t="s">
        <v>332</v>
      </c>
      <c r="F100" s="201" t="s">
        <v>333</v>
      </c>
      <c r="G100" s="199"/>
      <c r="H100" s="199"/>
      <c r="I100" s="202"/>
      <c r="J100" s="203">
        <f>BK100</f>
        <v>0</v>
      </c>
      <c r="K100" s="199"/>
      <c r="L100" s="204"/>
      <c r="M100" s="205"/>
      <c r="N100" s="206"/>
      <c r="O100" s="206"/>
      <c r="P100" s="207">
        <f>P101</f>
        <v>0</v>
      </c>
      <c r="Q100" s="206"/>
      <c r="R100" s="207">
        <f>R101</f>
        <v>0</v>
      </c>
      <c r="S100" s="206"/>
      <c r="T100" s="208">
        <f>T101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81</v>
      </c>
      <c r="AT100" s="210" t="s">
        <v>71</v>
      </c>
      <c r="AU100" s="210" t="s">
        <v>72</v>
      </c>
      <c r="AY100" s="209" t="s">
        <v>153</v>
      </c>
      <c r="BK100" s="211">
        <f>BK101</f>
        <v>0</v>
      </c>
    </row>
    <row r="101" s="12" customFormat="1" ht="22.8" customHeight="1">
      <c r="A101" s="12"/>
      <c r="B101" s="198"/>
      <c r="C101" s="199"/>
      <c r="D101" s="200" t="s">
        <v>71</v>
      </c>
      <c r="E101" s="212" t="s">
        <v>1229</v>
      </c>
      <c r="F101" s="212" t="s">
        <v>1230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SUM(P102:P112)</f>
        <v>0</v>
      </c>
      <c r="Q101" s="206"/>
      <c r="R101" s="207">
        <f>SUM(R102:R112)</f>
        <v>0</v>
      </c>
      <c r="S101" s="206"/>
      <c r="T101" s="208">
        <f>SUM(T102:T112)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81</v>
      </c>
      <c r="AT101" s="210" t="s">
        <v>71</v>
      </c>
      <c r="AU101" s="210" t="s">
        <v>79</v>
      </c>
      <c r="AY101" s="209" t="s">
        <v>153</v>
      </c>
      <c r="BK101" s="211">
        <f>SUM(BK102:BK112)</f>
        <v>0</v>
      </c>
    </row>
    <row r="102" s="2" customFormat="1" ht="16.5" customHeight="1">
      <c r="A102" s="39"/>
      <c r="B102" s="40"/>
      <c r="C102" s="214" t="s">
        <v>81</v>
      </c>
      <c r="D102" s="214" t="s">
        <v>156</v>
      </c>
      <c r="E102" s="215" t="s">
        <v>1231</v>
      </c>
      <c r="F102" s="216" t="s">
        <v>1232</v>
      </c>
      <c r="G102" s="217" t="s">
        <v>246</v>
      </c>
      <c r="H102" s="218">
        <v>112</v>
      </c>
      <c r="I102" s="219"/>
      <c r="J102" s="220">
        <f>ROUND(I102*H102,2)</f>
        <v>0</v>
      </c>
      <c r="K102" s="216" t="s">
        <v>160</v>
      </c>
      <c r="L102" s="45"/>
      <c r="M102" s="221" t="s">
        <v>19</v>
      </c>
      <c r="N102" s="222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262</v>
      </c>
      <c r="AT102" s="225" t="s">
        <v>156</v>
      </c>
      <c r="AU102" s="225" t="s">
        <v>81</v>
      </c>
      <c r="AY102" s="18" t="s">
        <v>153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79</v>
      </c>
      <c r="BK102" s="226">
        <f>ROUND(I102*H102,2)</f>
        <v>0</v>
      </c>
      <c r="BL102" s="18" t="s">
        <v>262</v>
      </c>
      <c r="BM102" s="225" t="s">
        <v>1233</v>
      </c>
    </row>
    <row r="103" s="2" customFormat="1">
      <c r="A103" s="39"/>
      <c r="B103" s="40"/>
      <c r="C103" s="41"/>
      <c r="D103" s="227" t="s">
        <v>163</v>
      </c>
      <c r="E103" s="41"/>
      <c r="F103" s="228" t="s">
        <v>1234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163</v>
      </c>
      <c r="AU103" s="18" t="s">
        <v>81</v>
      </c>
    </row>
    <row r="104" s="2" customFormat="1">
      <c r="A104" s="39"/>
      <c r="B104" s="40"/>
      <c r="C104" s="41"/>
      <c r="D104" s="232" t="s">
        <v>165</v>
      </c>
      <c r="E104" s="41"/>
      <c r="F104" s="233" t="s">
        <v>1235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165</v>
      </c>
      <c r="AU104" s="18" t="s">
        <v>81</v>
      </c>
    </row>
    <row r="105" s="2" customFormat="1" ht="21.75" customHeight="1">
      <c r="A105" s="39"/>
      <c r="B105" s="40"/>
      <c r="C105" s="214" t="s">
        <v>99</v>
      </c>
      <c r="D105" s="214" t="s">
        <v>156</v>
      </c>
      <c r="E105" s="215" t="s">
        <v>1236</v>
      </c>
      <c r="F105" s="216" t="s">
        <v>1237</v>
      </c>
      <c r="G105" s="217" t="s">
        <v>246</v>
      </c>
      <c r="H105" s="218">
        <v>70</v>
      </c>
      <c r="I105" s="219"/>
      <c r="J105" s="220">
        <f>ROUND(I105*H105,2)</f>
        <v>0</v>
      </c>
      <c r="K105" s="216" t="s">
        <v>257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262</v>
      </c>
      <c r="AT105" s="225" t="s">
        <v>156</v>
      </c>
      <c r="AU105" s="225" t="s">
        <v>81</v>
      </c>
      <c r="AY105" s="18" t="s">
        <v>153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79</v>
      </c>
      <c r="BK105" s="226">
        <f>ROUND(I105*H105,2)</f>
        <v>0</v>
      </c>
      <c r="BL105" s="18" t="s">
        <v>262</v>
      </c>
      <c r="BM105" s="225" t="s">
        <v>1238</v>
      </c>
    </row>
    <row r="106" s="2" customFormat="1">
      <c r="A106" s="39"/>
      <c r="B106" s="40"/>
      <c r="C106" s="41"/>
      <c r="D106" s="227" t="s">
        <v>163</v>
      </c>
      <c r="E106" s="41"/>
      <c r="F106" s="228" t="s">
        <v>1237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163</v>
      </c>
      <c r="AU106" s="18" t="s">
        <v>81</v>
      </c>
    </row>
    <row r="107" s="2" customFormat="1" ht="21.75" customHeight="1">
      <c r="A107" s="39"/>
      <c r="B107" s="40"/>
      <c r="C107" s="214" t="s">
        <v>161</v>
      </c>
      <c r="D107" s="214" t="s">
        <v>156</v>
      </c>
      <c r="E107" s="215" t="s">
        <v>1239</v>
      </c>
      <c r="F107" s="216" t="s">
        <v>1240</v>
      </c>
      <c r="G107" s="217" t="s">
        <v>246</v>
      </c>
      <c r="H107" s="218">
        <v>10</v>
      </c>
      <c r="I107" s="219"/>
      <c r="J107" s="220">
        <f>ROUND(I107*H107,2)</f>
        <v>0</v>
      </c>
      <c r="K107" s="216" t="s">
        <v>257</v>
      </c>
      <c r="L107" s="45"/>
      <c r="M107" s="221" t="s">
        <v>19</v>
      </c>
      <c r="N107" s="222" t="s">
        <v>43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262</v>
      </c>
      <c r="AT107" s="225" t="s">
        <v>156</v>
      </c>
      <c r="AU107" s="225" t="s">
        <v>81</v>
      </c>
      <c r="AY107" s="18" t="s">
        <v>153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79</v>
      </c>
      <c r="BK107" s="226">
        <f>ROUND(I107*H107,2)</f>
        <v>0</v>
      </c>
      <c r="BL107" s="18" t="s">
        <v>262</v>
      </c>
      <c r="BM107" s="225" t="s">
        <v>1241</v>
      </c>
    </row>
    <row r="108" s="2" customFormat="1">
      <c r="A108" s="39"/>
      <c r="B108" s="40"/>
      <c r="C108" s="41"/>
      <c r="D108" s="227" t="s">
        <v>163</v>
      </c>
      <c r="E108" s="41"/>
      <c r="F108" s="228" t="s">
        <v>1240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163</v>
      </c>
      <c r="AU108" s="18" t="s">
        <v>81</v>
      </c>
    </row>
    <row r="109" s="2" customFormat="1" ht="24.15" customHeight="1">
      <c r="A109" s="39"/>
      <c r="B109" s="40"/>
      <c r="C109" s="214" t="s">
        <v>188</v>
      </c>
      <c r="D109" s="214" t="s">
        <v>156</v>
      </c>
      <c r="E109" s="215" t="s">
        <v>1242</v>
      </c>
      <c r="F109" s="216" t="s">
        <v>1243</v>
      </c>
      <c r="G109" s="217" t="s">
        <v>339</v>
      </c>
      <c r="H109" s="218">
        <v>17</v>
      </c>
      <c r="I109" s="219"/>
      <c r="J109" s="220">
        <f>ROUND(I109*H109,2)</f>
        <v>0</v>
      </c>
      <c r="K109" s="216" t="s">
        <v>257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262</v>
      </c>
      <c r="AT109" s="225" t="s">
        <v>156</v>
      </c>
      <c r="AU109" s="225" t="s">
        <v>81</v>
      </c>
      <c r="AY109" s="18" t="s">
        <v>153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79</v>
      </c>
      <c r="BK109" s="226">
        <f>ROUND(I109*H109,2)</f>
        <v>0</v>
      </c>
      <c r="BL109" s="18" t="s">
        <v>262</v>
      </c>
      <c r="BM109" s="225" t="s">
        <v>1244</v>
      </c>
    </row>
    <row r="110" s="2" customFormat="1">
      <c r="A110" s="39"/>
      <c r="B110" s="40"/>
      <c r="C110" s="41"/>
      <c r="D110" s="227" t="s">
        <v>163</v>
      </c>
      <c r="E110" s="41"/>
      <c r="F110" s="228" t="s">
        <v>1243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163</v>
      </c>
      <c r="AU110" s="18" t="s">
        <v>81</v>
      </c>
    </row>
    <row r="111" s="2" customFormat="1" ht="24.15" customHeight="1">
      <c r="A111" s="39"/>
      <c r="B111" s="40"/>
      <c r="C111" s="214" t="s">
        <v>154</v>
      </c>
      <c r="D111" s="214" t="s">
        <v>156</v>
      </c>
      <c r="E111" s="215" t="s">
        <v>1245</v>
      </c>
      <c r="F111" s="216" t="s">
        <v>1246</v>
      </c>
      <c r="G111" s="217" t="s">
        <v>339</v>
      </c>
      <c r="H111" s="218">
        <v>16</v>
      </c>
      <c r="I111" s="219"/>
      <c r="J111" s="220">
        <f>ROUND(I111*H111,2)</f>
        <v>0</v>
      </c>
      <c r="K111" s="216" t="s">
        <v>257</v>
      </c>
      <c r="L111" s="45"/>
      <c r="M111" s="221" t="s">
        <v>19</v>
      </c>
      <c r="N111" s="222" t="s">
        <v>43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262</v>
      </c>
      <c r="AT111" s="225" t="s">
        <v>156</v>
      </c>
      <c r="AU111" s="225" t="s">
        <v>81</v>
      </c>
      <c r="AY111" s="18" t="s">
        <v>153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79</v>
      </c>
      <c r="BK111" s="226">
        <f>ROUND(I111*H111,2)</f>
        <v>0</v>
      </c>
      <c r="BL111" s="18" t="s">
        <v>262</v>
      </c>
      <c r="BM111" s="225" t="s">
        <v>1247</v>
      </c>
    </row>
    <row r="112" s="2" customFormat="1">
      <c r="A112" s="39"/>
      <c r="B112" s="40"/>
      <c r="C112" s="41"/>
      <c r="D112" s="227" t="s">
        <v>163</v>
      </c>
      <c r="E112" s="41"/>
      <c r="F112" s="228" t="s">
        <v>1246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163</v>
      </c>
      <c r="AU112" s="18" t="s">
        <v>81</v>
      </c>
    </row>
    <row r="113" s="12" customFormat="1" ht="25.92" customHeight="1">
      <c r="A113" s="12"/>
      <c r="B113" s="198"/>
      <c r="C113" s="199"/>
      <c r="D113" s="200" t="s">
        <v>71</v>
      </c>
      <c r="E113" s="201" t="s">
        <v>370</v>
      </c>
      <c r="F113" s="201" t="s">
        <v>1248</v>
      </c>
      <c r="G113" s="199"/>
      <c r="H113" s="199"/>
      <c r="I113" s="202"/>
      <c r="J113" s="203">
        <f>BK113</f>
        <v>0</v>
      </c>
      <c r="K113" s="199"/>
      <c r="L113" s="204"/>
      <c r="M113" s="205"/>
      <c r="N113" s="206"/>
      <c r="O113" s="206"/>
      <c r="P113" s="207">
        <f>P114+P160</f>
        <v>0</v>
      </c>
      <c r="Q113" s="206"/>
      <c r="R113" s="207">
        <f>R114+R160</f>
        <v>0.051499999999999997</v>
      </c>
      <c r="S113" s="206"/>
      <c r="T113" s="208">
        <f>T114+T160</f>
        <v>1.044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9" t="s">
        <v>99</v>
      </c>
      <c r="AT113" s="210" t="s">
        <v>71</v>
      </c>
      <c r="AU113" s="210" t="s">
        <v>72</v>
      </c>
      <c r="AY113" s="209" t="s">
        <v>153</v>
      </c>
      <c r="BK113" s="211">
        <f>BK114+BK160</f>
        <v>0</v>
      </c>
    </row>
    <row r="114" s="12" customFormat="1" ht="22.8" customHeight="1">
      <c r="A114" s="12"/>
      <c r="B114" s="198"/>
      <c r="C114" s="199"/>
      <c r="D114" s="200" t="s">
        <v>71</v>
      </c>
      <c r="E114" s="212" t="s">
        <v>1249</v>
      </c>
      <c r="F114" s="212" t="s">
        <v>1250</v>
      </c>
      <c r="G114" s="199"/>
      <c r="H114" s="199"/>
      <c r="I114" s="202"/>
      <c r="J114" s="213">
        <f>BK114</f>
        <v>0</v>
      </c>
      <c r="K114" s="199"/>
      <c r="L114" s="204"/>
      <c r="M114" s="205"/>
      <c r="N114" s="206"/>
      <c r="O114" s="206"/>
      <c r="P114" s="207">
        <f>SUM(P115:P159)</f>
        <v>0</v>
      </c>
      <c r="Q114" s="206"/>
      <c r="R114" s="207">
        <f>SUM(R115:R159)</f>
        <v>0</v>
      </c>
      <c r="S114" s="206"/>
      <c r="T114" s="208">
        <f>SUM(T115:T159)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9" t="s">
        <v>99</v>
      </c>
      <c r="AT114" s="210" t="s">
        <v>71</v>
      </c>
      <c r="AU114" s="210" t="s">
        <v>79</v>
      </c>
      <c r="AY114" s="209" t="s">
        <v>153</v>
      </c>
      <c r="BK114" s="211">
        <f>SUM(BK115:BK159)</f>
        <v>0</v>
      </c>
    </row>
    <row r="115" s="2" customFormat="1" ht="33" customHeight="1">
      <c r="A115" s="39"/>
      <c r="B115" s="40"/>
      <c r="C115" s="214" t="s">
        <v>202</v>
      </c>
      <c r="D115" s="214" t="s">
        <v>156</v>
      </c>
      <c r="E115" s="215" t="s">
        <v>1251</v>
      </c>
      <c r="F115" s="216" t="s">
        <v>1252</v>
      </c>
      <c r="G115" s="217" t="s">
        <v>339</v>
      </c>
      <c r="H115" s="218">
        <v>2</v>
      </c>
      <c r="I115" s="219"/>
      <c r="J115" s="220">
        <f>ROUND(I115*H115,2)</f>
        <v>0</v>
      </c>
      <c r="K115" s="216" t="s">
        <v>160</v>
      </c>
      <c r="L115" s="45"/>
      <c r="M115" s="221" t="s">
        <v>19</v>
      </c>
      <c r="N115" s="222" t="s">
        <v>43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575</v>
      </c>
      <c r="AT115" s="225" t="s">
        <v>156</v>
      </c>
      <c r="AU115" s="225" t="s">
        <v>81</v>
      </c>
      <c r="AY115" s="18" t="s">
        <v>153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79</v>
      </c>
      <c r="BK115" s="226">
        <f>ROUND(I115*H115,2)</f>
        <v>0</v>
      </c>
      <c r="BL115" s="18" t="s">
        <v>575</v>
      </c>
      <c r="BM115" s="225" t="s">
        <v>1253</v>
      </c>
    </row>
    <row r="116" s="2" customFormat="1">
      <c r="A116" s="39"/>
      <c r="B116" s="40"/>
      <c r="C116" s="41"/>
      <c r="D116" s="227" t="s">
        <v>163</v>
      </c>
      <c r="E116" s="41"/>
      <c r="F116" s="228" t="s">
        <v>1254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163</v>
      </c>
      <c r="AU116" s="18" t="s">
        <v>81</v>
      </c>
    </row>
    <row r="117" s="2" customFormat="1">
      <c r="A117" s="39"/>
      <c r="B117" s="40"/>
      <c r="C117" s="41"/>
      <c r="D117" s="232" t="s">
        <v>165</v>
      </c>
      <c r="E117" s="41"/>
      <c r="F117" s="233" t="s">
        <v>1255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165</v>
      </c>
      <c r="AU117" s="18" t="s">
        <v>81</v>
      </c>
    </row>
    <row r="118" s="2" customFormat="1" ht="33" customHeight="1">
      <c r="A118" s="39"/>
      <c r="B118" s="40"/>
      <c r="C118" s="214" t="s">
        <v>208</v>
      </c>
      <c r="D118" s="214" t="s">
        <v>156</v>
      </c>
      <c r="E118" s="215" t="s">
        <v>1256</v>
      </c>
      <c r="F118" s="216" t="s">
        <v>1257</v>
      </c>
      <c r="G118" s="217" t="s">
        <v>339</v>
      </c>
      <c r="H118" s="218">
        <v>2</v>
      </c>
      <c r="I118" s="219"/>
      <c r="J118" s="220">
        <f>ROUND(I118*H118,2)</f>
        <v>0</v>
      </c>
      <c r="K118" s="216" t="s">
        <v>160</v>
      </c>
      <c r="L118" s="45"/>
      <c r="M118" s="221" t="s">
        <v>19</v>
      </c>
      <c r="N118" s="222" t="s">
        <v>43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575</v>
      </c>
      <c r="AT118" s="225" t="s">
        <v>156</v>
      </c>
      <c r="AU118" s="225" t="s">
        <v>81</v>
      </c>
      <c r="AY118" s="18" t="s">
        <v>153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79</v>
      </c>
      <c r="BK118" s="226">
        <f>ROUND(I118*H118,2)</f>
        <v>0</v>
      </c>
      <c r="BL118" s="18" t="s">
        <v>575</v>
      </c>
      <c r="BM118" s="225" t="s">
        <v>1258</v>
      </c>
    </row>
    <row r="119" s="2" customFormat="1">
      <c r="A119" s="39"/>
      <c r="B119" s="40"/>
      <c r="C119" s="41"/>
      <c r="D119" s="227" t="s">
        <v>163</v>
      </c>
      <c r="E119" s="41"/>
      <c r="F119" s="228" t="s">
        <v>1259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163</v>
      </c>
      <c r="AU119" s="18" t="s">
        <v>81</v>
      </c>
    </row>
    <row r="120" s="2" customFormat="1">
      <c r="A120" s="39"/>
      <c r="B120" s="40"/>
      <c r="C120" s="41"/>
      <c r="D120" s="232" t="s">
        <v>165</v>
      </c>
      <c r="E120" s="41"/>
      <c r="F120" s="233" t="s">
        <v>1260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165</v>
      </c>
      <c r="AU120" s="18" t="s">
        <v>81</v>
      </c>
    </row>
    <row r="121" s="2" customFormat="1" ht="24.15" customHeight="1">
      <c r="A121" s="39"/>
      <c r="B121" s="40"/>
      <c r="C121" s="214" t="s">
        <v>214</v>
      </c>
      <c r="D121" s="214" t="s">
        <v>156</v>
      </c>
      <c r="E121" s="215" t="s">
        <v>1261</v>
      </c>
      <c r="F121" s="216" t="s">
        <v>1262</v>
      </c>
      <c r="G121" s="217" t="s">
        <v>339</v>
      </c>
      <c r="H121" s="218">
        <v>50</v>
      </c>
      <c r="I121" s="219"/>
      <c r="J121" s="220">
        <f>ROUND(I121*H121,2)</f>
        <v>0</v>
      </c>
      <c r="K121" s="216" t="s">
        <v>257</v>
      </c>
      <c r="L121" s="45"/>
      <c r="M121" s="221" t="s">
        <v>19</v>
      </c>
      <c r="N121" s="222" t="s">
        <v>43</v>
      </c>
      <c r="O121" s="85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575</v>
      </c>
      <c r="AT121" s="225" t="s">
        <v>156</v>
      </c>
      <c r="AU121" s="225" t="s">
        <v>81</v>
      </c>
      <c r="AY121" s="18" t="s">
        <v>153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79</v>
      </c>
      <c r="BK121" s="226">
        <f>ROUND(I121*H121,2)</f>
        <v>0</v>
      </c>
      <c r="BL121" s="18" t="s">
        <v>575</v>
      </c>
      <c r="BM121" s="225" t="s">
        <v>1263</v>
      </c>
    </row>
    <row r="122" s="2" customFormat="1">
      <c r="A122" s="39"/>
      <c r="B122" s="40"/>
      <c r="C122" s="41"/>
      <c r="D122" s="227" t="s">
        <v>163</v>
      </c>
      <c r="E122" s="41"/>
      <c r="F122" s="228" t="s">
        <v>1262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163</v>
      </c>
      <c r="AU122" s="18" t="s">
        <v>81</v>
      </c>
    </row>
    <row r="123" s="2" customFormat="1" ht="37.8" customHeight="1">
      <c r="A123" s="39"/>
      <c r="B123" s="40"/>
      <c r="C123" s="214" t="s">
        <v>220</v>
      </c>
      <c r="D123" s="214" t="s">
        <v>156</v>
      </c>
      <c r="E123" s="215" t="s">
        <v>1264</v>
      </c>
      <c r="F123" s="216" t="s">
        <v>1265</v>
      </c>
      <c r="G123" s="217" t="s">
        <v>339</v>
      </c>
      <c r="H123" s="218">
        <v>1</v>
      </c>
      <c r="I123" s="219"/>
      <c r="J123" s="220">
        <f>ROUND(I123*H123,2)</f>
        <v>0</v>
      </c>
      <c r="K123" s="216" t="s">
        <v>160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575</v>
      </c>
      <c r="AT123" s="225" t="s">
        <v>156</v>
      </c>
      <c r="AU123" s="225" t="s">
        <v>81</v>
      </c>
      <c r="AY123" s="18" t="s">
        <v>153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79</v>
      </c>
      <c r="BK123" s="226">
        <f>ROUND(I123*H123,2)</f>
        <v>0</v>
      </c>
      <c r="BL123" s="18" t="s">
        <v>575</v>
      </c>
      <c r="BM123" s="225" t="s">
        <v>1266</v>
      </c>
    </row>
    <row r="124" s="2" customFormat="1">
      <c r="A124" s="39"/>
      <c r="B124" s="40"/>
      <c r="C124" s="41"/>
      <c r="D124" s="227" t="s">
        <v>163</v>
      </c>
      <c r="E124" s="41"/>
      <c r="F124" s="228" t="s">
        <v>1267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163</v>
      </c>
      <c r="AU124" s="18" t="s">
        <v>81</v>
      </c>
    </row>
    <row r="125" s="2" customFormat="1">
      <c r="A125" s="39"/>
      <c r="B125" s="40"/>
      <c r="C125" s="41"/>
      <c r="D125" s="232" t="s">
        <v>165</v>
      </c>
      <c r="E125" s="41"/>
      <c r="F125" s="233" t="s">
        <v>1268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165</v>
      </c>
      <c r="AU125" s="18" t="s">
        <v>81</v>
      </c>
    </row>
    <row r="126" s="2" customFormat="1" ht="24.15" customHeight="1">
      <c r="A126" s="39"/>
      <c r="B126" s="40"/>
      <c r="C126" s="214" t="s">
        <v>226</v>
      </c>
      <c r="D126" s="214" t="s">
        <v>156</v>
      </c>
      <c r="E126" s="215" t="s">
        <v>1269</v>
      </c>
      <c r="F126" s="216" t="s">
        <v>1270</v>
      </c>
      <c r="G126" s="217" t="s">
        <v>339</v>
      </c>
      <c r="H126" s="218">
        <v>6</v>
      </c>
      <c r="I126" s="219"/>
      <c r="J126" s="220">
        <f>ROUND(I126*H126,2)</f>
        <v>0</v>
      </c>
      <c r="K126" s="216" t="s">
        <v>257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575</v>
      </c>
      <c r="AT126" s="225" t="s">
        <v>156</v>
      </c>
      <c r="AU126" s="225" t="s">
        <v>81</v>
      </c>
      <c r="AY126" s="18" t="s">
        <v>153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79</v>
      </c>
      <c r="BK126" s="226">
        <f>ROUND(I126*H126,2)</f>
        <v>0</v>
      </c>
      <c r="BL126" s="18" t="s">
        <v>575</v>
      </c>
      <c r="BM126" s="225" t="s">
        <v>1271</v>
      </c>
    </row>
    <row r="127" s="2" customFormat="1">
      <c r="A127" s="39"/>
      <c r="B127" s="40"/>
      <c r="C127" s="41"/>
      <c r="D127" s="227" t="s">
        <v>163</v>
      </c>
      <c r="E127" s="41"/>
      <c r="F127" s="228" t="s">
        <v>1270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163</v>
      </c>
      <c r="AU127" s="18" t="s">
        <v>81</v>
      </c>
    </row>
    <row r="128" s="2" customFormat="1" ht="24.15" customHeight="1">
      <c r="A128" s="39"/>
      <c r="B128" s="40"/>
      <c r="C128" s="214" t="s">
        <v>8</v>
      </c>
      <c r="D128" s="214" t="s">
        <v>156</v>
      </c>
      <c r="E128" s="215" t="s">
        <v>1272</v>
      </c>
      <c r="F128" s="216" t="s">
        <v>1273</v>
      </c>
      <c r="G128" s="217" t="s">
        <v>339</v>
      </c>
      <c r="H128" s="218">
        <v>1</v>
      </c>
      <c r="I128" s="219"/>
      <c r="J128" s="220">
        <f>ROUND(I128*H128,2)</f>
        <v>0</v>
      </c>
      <c r="K128" s="216" t="s">
        <v>257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575</v>
      </c>
      <c r="AT128" s="225" t="s">
        <v>156</v>
      </c>
      <c r="AU128" s="225" t="s">
        <v>81</v>
      </c>
      <c r="AY128" s="18" t="s">
        <v>153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79</v>
      </c>
      <c r="BK128" s="226">
        <f>ROUND(I128*H128,2)</f>
        <v>0</v>
      </c>
      <c r="BL128" s="18" t="s">
        <v>575</v>
      </c>
      <c r="BM128" s="225" t="s">
        <v>1274</v>
      </c>
    </row>
    <row r="129" s="2" customFormat="1">
      <c r="A129" s="39"/>
      <c r="B129" s="40"/>
      <c r="C129" s="41"/>
      <c r="D129" s="227" t="s">
        <v>163</v>
      </c>
      <c r="E129" s="41"/>
      <c r="F129" s="228" t="s">
        <v>1273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163</v>
      </c>
      <c r="AU129" s="18" t="s">
        <v>81</v>
      </c>
    </row>
    <row r="130" s="2" customFormat="1" ht="24.15" customHeight="1">
      <c r="A130" s="39"/>
      <c r="B130" s="40"/>
      <c r="C130" s="214" t="s">
        <v>237</v>
      </c>
      <c r="D130" s="214" t="s">
        <v>156</v>
      </c>
      <c r="E130" s="215" t="s">
        <v>1275</v>
      </c>
      <c r="F130" s="216" t="s">
        <v>1276</v>
      </c>
      <c r="G130" s="217" t="s">
        <v>339</v>
      </c>
      <c r="H130" s="218">
        <v>4</v>
      </c>
      <c r="I130" s="219"/>
      <c r="J130" s="220">
        <f>ROUND(I130*H130,2)</f>
        <v>0</v>
      </c>
      <c r="K130" s="216" t="s">
        <v>257</v>
      </c>
      <c r="L130" s="45"/>
      <c r="M130" s="221" t="s">
        <v>19</v>
      </c>
      <c r="N130" s="222" t="s">
        <v>43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575</v>
      </c>
      <c r="AT130" s="225" t="s">
        <v>156</v>
      </c>
      <c r="AU130" s="225" t="s">
        <v>81</v>
      </c>
      <c r="AY130" s="18" t="s">
        <v>153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79</v>
      </c>
      <c r="BK130" s="226">
        <f>ROUND(I130*H130,2)</f>
        <v>0</v>
      </c>
      <c r="BL130" s="18" t="s">
        <v>575</v>
      </c>
      <c r="BM130" s="225" t="s">
        <v>1277</v>
      </c>
    </row>
    <row r="131" s="2" customFormat="1">
      <c r="A131" s="39"/>
      <c r="B131" s="40"/>
      <c r="C131" s="41"/>
      <c r="D131" s="227" t="s">
        <v>163</v>
      </c>
      <c r="E131" s="41"/>
      <c r="F131" s="228" t="s">
        <v>1276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163</v>
      </c>
      <c r="AU131" s="18" t="s">
        <v>81</v>
      </c>
    </row>
    <row r="132" s="2" customFormat="1" ht="24.15" customHeight="1">
      <c r="A132" s="39"/>
      <c r="B132" s="40"/>
      <c r="C132" s="214" t="s">
        <v>243</v>
      </c>
      <c r="D132" s="214" t="s">
        <v>156</v>
      </c>
      <c r="E132" s="215" t="s">
        <v>1278</v>
      </c>
      <c r="F132" s="216" t="s">
        <v>1279</v>
      </c>
      <c r="G132" s="217" t="s">
        <v>339</v>
      </c>
      <c r="H132" s="218">
        <v>1</v>
      </c>
      <c r="I132" s="219"/>
      <c r="J132" s="220">
        <f>ROUND(I132*H132,2)</f>
        <v>0</v>
      </c>
      <c r="K132" s="216" t="s">
        <v>160</v>
      </c>
      <c r="L132" s="45"/>
      <c r="M132" s="221" t="s">
        <v>19</v>
      </c>
      <c r="N132" s="222" t="s">
        <v>43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575</v>
      </c>
      <c r="AT132" s="225" t="s">
        <v>156</v>
      </c>
      <c r="AU132" s="225" t="s">
        <v>81</v>
      </c>
      <c r="AY132" s="18" t="s">
        <v>153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79</v>
      </c>
      <c r="BK132" s="226">
        <f>ROUND(I132*H132,2)</f>
        <v>0</v>
      </c>
      <c r="BL132" s="18" t="s">
        <v>575</v>
      </c>
      <c r="BM132" s="225" t="s">
        <v>1280</v>
      </c>
    </row>
    <row r="133" s="2" customFormat="1">
      <c r="A133" s="39"/>
      <c r="B133" s="40"/>
      <c r="C133" s="41"/>
      <c r="D133" s="227" t="s">
        <v>163</v>
      </c>
      <c r="E133" s="41"/>
      <c r="F133" s="228" t="s">
        <v>1281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163</v>
      </c>
      <c r="AU133" s="18" t="s">
        <v>81</v>
      </c>
    </row>
    <row r="134" s="2" customFormat="1">
      <c r="A134" s="39"/>
      <c r="B134" s="40"/>
      <c r="C134" s="41"/>
      <c r="D134" s="232" t="s">
        <v>165</v>
      </c>
      <c r="E134" s="41"/>
      <c r="F134" s="233" t="s">
        <v>1282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165</v>
      </c>
      <c r="AU134" s="18" t="s">
        <v>81</v>
      </c>
    </row>
    <row r="135" s="2" customFormat="1" ht="24.15" customHeight="1">
      <c r="A135" s="39"/>
      <c r="B135" s="40"/>
      <c r="C135" s="214" t="s">
        <v>253</v>
      </c>
      <c r="D135" s="214" t="s">
        <v>156</v>
      </c>
      <c r="E135" s="215" t="s">
        <v>1283</v>
      </c>
      <c r="F135" s="216" t="s">
        <v>1284</v>
      </c>
      <c r="G135" s="217" t="s">
        <v>339</v>
      </c>
      <c r="H135" s="218">
        <v>1</v>
      </c>
      <c r="I135" s="219"/>
      <c r="J135" s="220">
        <f>ROUND(I135*H135,2)</f>
        <v>0</v>
      </c>
      <c r="K135" s="216" t="s">
        <v>257</v>
      </c>
      <c r="L135" s="45"/>
      <c r="M135" s="221" t="s">
        <v>19</v>
      </c>
      <c r="N135" s="222" t="s">
        <v>43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575</v>
      </c>
      <c r="AT135" s="225" t="s">
        <v>156</v>
      </c>
      <c r="AU135" s="225" t="s">
        <v>81</v>
      </c>
      <c r="AY135" s="18" t="s">
        <v>153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79</v>
      </c>
      <c r="BK135" s="226">
        <f>ROUND(I135*H135,2)</f>
        <v>0</v>
      </c>
      <c r="BL135" s="18" t="s">
        <v>575</v>
      </c>
      <c r="BM135" s="225" t="s">
        <v>1285</v>
      </c>
    </row>
    <row r="136" s="2" customFormat="1">
      <c r="A136" s="39"/>
      <c r="B136" s="40"/>
      <c r="C136" s="41"/>
      <c r="D136" s="227" t="s">
        <v>163</v>
      </c>
      <c r="E136" s="41"/>
      <c r="F136" s="228" t="s">
        <v>1284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163</v>
      </c>
      <c r="AU136" s="18" t="s">
        <v>81</v>
      </c>
    </row>
    <row r="137" s="2" customFormat="1" ht="37.8" customHeight="1">
      <c r="A137" s="39"/>
      <c r="B137" s="40"/>
      <c r="C137" s="214" t="s">
        <v>262</v>
      </c>
      <c r="D137" s="214" t="s">
        <v>156</v>
      </c>
      <c r="E137" s="215" t="s">
        <v>1286</v>
      </c>
      <c r="F137" s="216" t="s">
        <v>1287</v>
      </c>
      <c r="G137" s="217" t="s">
        <v>339</v>
      </c>
      <c r="H137" s="218">
        <v>1</v>
      </c>
      <c r="I137" s="219"/>
      <c r="J137" s="220">
        <f>ROUND(I137*H137,2)</f>
        <v>0</v>
      </c>
      <c r="K137" s="216" t="s">
        <v>257</v>
      </c>
      <c r="L137" s="45"/>
      <c r="M137" s="221" t="s">
        <v>19</v>
      </c>
      <c r="N137" s="222" t="s">
        <v>43</v>
      </c>
      <c r="O137" s="85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575</v>
      </c>
      <c r="AT137" s="225" t="s">
        <v>156</v>
      </c>
      <c r="AU137" s="225" t="s">
        <v>81</v>
      </c>
      <c r="AY137" s="18" t="s">
        <v>153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79</v>
      </c>
      <c r="BK137" s="226">
        <f>ROUND(I137*H137,2)</f>
        <v>0</v>
      </c>
      <c r="BL137" s="18" t="s">
        <v>575</v>
      </c>
      <c r="BM137" s="225" t="s">
        <v>1288</v>
      </c>
    </row>
    <row r="138" s="2" customFormat="1">
      <c r="A138" s="39"/>
      <c r="B138" s="40"/>
      <c r="C138" s="41"/>
      <c r="D138" s="227" t="s">
        <v>163</v>
      </c>
      <c r="E138" s="41"/>
      <c r="F138" s="228" t="s">
        <v>1287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163</v>
      </c>
      <c r="AU138" s="18" t="s">
        <v>81</v>
      </c>
    </row>
    <row r="139" s="2" customFormat="1" ht="24.15" customHeight="1">
      <c r="A139" s="39"/>
      <c r="B139" s="40"/>
      <c r="C139" s="214" t="s">
        <v>269</v>
      </c>
      <c r="D139" s="214" t="s">
        <v>156</v>
      </c>
      <c r="E139" s="215" t="s">
        <v>1289</v>
      </c>
      <c r="F139" s="216" t="s">
        <v>1290</v>
      </c>
      <c r="G139" s="217" t="s">
        <v>339</v>
      </c>
      <c r="H139" s="218">
        <v>1</v>
      </c>
      <c r="I139" s="219"/>
      <c r="J139" s="220">
        <f>ROUND(I139*H139,2)</f>
        <v>0</v>
      </c>
      <c r="K139" s="216" t="s">
        <v>160</v>
      </c>
      <c r="L139" s="45"/>
      <c r="M139" s="221" t="s">
        <v>19</v>
      </c>
      <c r="N139" s="222" t="s">
        <v>43</v>
      </c>
      <c r="O139" s="85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575</v>
      </c>
      <c r="AT139" s="225" t="s">
        <v>156</v>
      </c>
      <c r="AU139" s="225" t="s">
        <v>81</v>
      </c>
      <c r="AY139" s="18" t="s">
        <v>153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79</v>
      </c>
      <c r="BK139" s="226">
        <f>ROUND(I139*H139,2)</f>
        <v>0</v>
      </c>
      <c r="BL139" s="18" t="s">
        <v>575</v>
      </c>
      <c r="BM139" s="225" t="s">
        <v>1291</v>
      </c>
    </row>
    <row r="140" s="2" customFormat="1">
      <c r="A140" s="39"/>
      <c r="B140" s="40"/>
      <c r="C140" s="41"/>
      <c r="D140" s="227" t="s">
        <v>163</v>
      </c>
      <c r="E140" s="41"/>
      <c r="F140" s="228" t="s">
        <v>1292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163</v>
      </c>
      <c r="AU140" s="18" t="s">
        <v>81</v>
      </c>
    </row>
    <row r="141" s="2" customFormat="1">
      <c r="A141" s="39"/>
      <c r="B141" s="40"/>
      <c r="C141" s="41"/>
      <c r="D141" s="232" t="s">
        <v>165</v>
      </c>
      <c r="E141" s="41"/>
      <c r="F141" s="233" t="s">
        <v>1293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165</v>
      </c>
      <c r="AU141" s="18" t="s">
        <v>81</v>
      </c>
    </row>
    <row r="142" s="2" customFormat="1" ht="37.8" customHeight="1">
      <c r="A142" s="39"/>
      <c r="B142" s="40"/>
      <c r="C142" s="214" t="s">
        <v>275</v>
      </c>
      <c r="D142" s="214" t="s">
        <v>156</v>
      </c>
      <c r="E142" s="215" t="s">
        <v>1294</v>
      </c>
      <c r="F142" s="216" t="s">
        <v>1295</v>
      </c>
      <c r="G142" s="217" t="s">
        <v>339</v>
      </c>
      <c r="H142" s="218">
        <v>24</v>
      </c>
      <c r="I142" s="219"/>
      <c r="J142" s="220">
        <f>ROUND(I142*H142,2)</f>
        <v>0</v>
      </c>
      <c r="K142" s="216" t="s">
        <v>160</v>
      </c>
      <c r="L142" s="45"/>
      <c r="M142" s="221" t="s">
        <v>19</v>
      </c>
      <c r="N142" s="222" t="s">
        <v>43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575</v>
      </c>
      <c r="AT142" s="225" t="s">
        <v>156</v>
      </c>
      <c r="AU142" s="225" t="s">
        <v>81</v>
      </c>
      <c r="AY142" s="18" t="s">
        <v>153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79</v>
      </c>
      <c r="BK142" s="226">
        <f>ROUND(I142*H142,2)</f>
        <v>0</v>
      </c>
      <c r="BL142" s="18" t="s">
        <v>575</v>
      </c>
      <c r="BM142" s="225" t="s">
        <v>1296</v>
      </c>
    </row>
    <row r="143" s="2" customFormat="1">
      <c r="A143" s="39"/>
      <c r="B143" s="40"/>
      <c r="C143" s="41"/>
      <c r="D143" s="227" t="s">
        <v>163</v>
      </c>
      <c r="E143" s="41"/>
      <c r="F143" s="228" t="s">
        <v>1297</v>
      </c>
      <c r="G143" s="41"/>
      <c r="H143" s="41"/>
      <c r="I143" s="229"/>
      <c r="J143" s="41"/>
      <c r="K143" s="41"/>
      <c r="L143" s="45"/>
      <c r="M143" s="230"/>
      <c r="N143" s="23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163</v>
      </c>
      <c r="AU143" s="18" t="s">
        <v>81</v>
      </c>
    </row>
    <row r="144" s="2" customFormat="1">
      <c r="A144" s="39"/>
      <c r="B144" s="40"/>
      <c r="C144" s="41"/>
      <c r="D144" s="232" t="s">
        <v>165</v>
      </c>
      <c r="E144" s="41"/>
      <c r="F144" s="233" t="s">
        <v>1298</v>
      </c>
      <c r="G144" s="41"/>
      <c r="H144" s="41"/>
      <c r="I144" s="229"/>
      <c r="J144" s="41"/>
      <c r="K144" s="41"/>
      <c r="L144" s="45"/>
      <c r="M144" s="230"/>
      <c r="N144" s="231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165</v>
      </c>
      <c r="AU144" s="18" t="s">
        <v>81</v>
      </c>
    </row>
    <row r="145" s="2" customFormat="1" ht="37.8" customHeight="1">
      <c r="A145" s="39"/>
      <c r="B145" s="40"/>
      <c r="C145" s="214" t="s">
        <v>280</v>
      </c>
      <c r="D145" s="214" t="s">
        <v>156</v>
      </c>
      <c r="E145" s="215" t="s">
        <v>1299</v>
      </c>
      <c r="F145" s="216" t="s">
        <v>1300</v>
      </c>
      <c r="G145" s="217" t="s">
        <v>339</v>
      </c>
      <c r="H145" s="218">
        <v>1</v>
      </c>
      <c r="I145" s="219"/>
      <c r="J145" s="220">
        <f>ROUND(I145*H145,2)</f>
        <v>0</v>
      </c>
      <c r="K145" s="216" t="s">
        <v>160</v>
      </c>
      <c r="L145" s="45"/>
      <c r="M145" s="221" t="s">
        <v>19</v>
      </c>
      <c r="N145" s="222" t="s">
        <v>43</v>
      </c>
      <c r="O145" s="85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575</v>
      </c>
      <c r="AT145" s="225" t="s">
        <v>156</v>
      </c>
      <c r="AU145" s="225" t="s">
        <v>81</v>
      </c>
      <c r="AY145" s="18" t="s">
        <v>153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79</v>
      </c>
      <c r="BK145" s="226">
        <f>ROUND(I145*H145,2)</f>
        <v>0</v>
      </c>
      <c r="BL145" s="18" t="s">
        <v>575</v>
      </c>
      <c r="BM145" s="225" t="s">
        <v>1301</v>
      </c>
    </row>
    <row r="146" s="2" customFormat="1">
      <c r="A146" s="39"/>
      <c r="B146" s="40"/>
      <c r="C146" s="41"/>
      <c r="D146" s="227" t="s">
        <v>163</v>
      </c>
      <c r="E146" s="41"/>
      <c r="F146" s="228" t="s">
        <v>1302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163</v>
      </c>
      <c r="AU146" s="18" t="s">
        <v>81</v>
      </c>
    </row>
    <row r="147" s="2" customFormat="1">
      <c r="A147" s="39"/>
      <c r="B147" s="40"/>
      <c r="C147" s="41"/>
      <c r="D147" s="232" t="s">
        <v>165</v>
      </c>
      <c r="E147" s="41"/>
      <c r="F147" s="233" t="s">
        <v>1303</v>
      </c>
      <c r="G147" s="41"/>
      <c r="H147" s="41"/>
      <c r="I147" s="229"/>
      <c r="J147" s="41"/>
      <c r="K147" s="41"/>
      <c r="L147" s="45"/>
      <c r="M147" s="230"/>
      <c r="N147" s="23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165</v>
      </c>
      <c r="AU147" s="18" t="s">
        <v>81</v>
      </c>
    </row>
    <row r="148" s="2" customFormat="1" ht="21.75" customHeight="1">
      <c r="A148" s="39"/>
      <c r="B148" s="40"/>
      <c r="C148" s="214" t="s">
        <v>286</v>
      </c>
      <c r="D148" s="214" t="s">
        <v>156</v>
      </c>
      <c r="E148" s="215" t="s">
        <v>1304</v>
      </c>
      <c r="F148" s="216" t="s">
        <v>1305</v>
      </c>
      <c r="G148" s="217" t="s">
        <v>410</v>
      </c>
      <c r="H148" s="218">
        <v>1</v>
      </c>
      <c r="I148" s="219"/>
      <c r="J148" s="220">
        <f>ROUND(I148*H148,2)</f>
        <v>0</v>
      </c>
      <c r="K148" s="216" t="s">
        <v>160</v>
      </c>
      <c r="L148" s="45"/>
      <c r="M148" s="221" t="s">
        <v>19</v>
      </c>
      <c r="N148" s="222" t="s">
        <v>43</v>
      </c>
      <c r="O148" s="85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575</v>
      </c>
      <c r="AT148" s="225" t="s">
        <v>156</v>
      </c>
      <c r="AU148" s="225" t="s">
        <v>81</v>
      </c>
      <c r="AY148" s="18" t="s">
        <v>153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79</v>
      </c>
      <c r="BK148" s="226">
        <f>ROUND(I148*H148,2)</f>
        <v>0</v>
      </c>
      <c r="BL148" s="18" t="s">
        <v>575</v>
      </c>
      <c r="BM148" s="225" t="s">
        <v>1306</v>
      </c>
    </row>
    <row r="149" s="2" customFormat="1">
      <c r="A149" s="39"/>
      <c r="B149" s="40"/>
      <c r="C149" s="41"/>
      <c r="D149" s="227" t="s">
        <v>163</v>
      </c>
      <c r="E149" s="41"/>
      <c r="F149" s="228" t="s">
        <v>1307</v>
      </c>
      <c r="G149" s="41"/>
      <c r="H149" s="41"/>
      <c r="I149" s="229"/>
      <c r="J149" s="41"/>
      <c r="K149" s="41"/>
      <c r="L149" s="45"/>
      <c r="M149" s="230"/>
      <c r="N149" s="231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163</v>
      </c>
      <c r="AU149" s="18" t="s">
        <v>81</v>
      </c>
    </row>
    <row r="150" s="2" customFormat="1">
      <c r="A150" s="39"/>
      <c r="B150" s="40"/>
      <c r="C150" s="41"/>
      <c r="D150" s="232" t="s">
        <v>165</v>
      </c>
      <c r="E150" s="41"/>
      <c r="F150" s="233" t="s">
        <v>1308</v>
      </c>
      <c r="G150" s="41"/>
      <c r="H150" s="41"/>
      <c r="I150" s="229"/>
      <c r="J150" s="41"/>
      <c r="K150" s="41"/>
      <c r="L150" s="45"/>
      <c r="M150" s="230"/>
      <c r="N150" s="231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165</v>
      </c>
      <c r="AU150" s="18" t="s">
        <v>81</v>
      </c>
    </row>
    <row r="151" s="2" customFormat="1" ht="37.8" customHeight="1">
      <c r="A151" s="39"/>
      <c r="B151" s="40"/>
      <c r="C151" s="214" t="s">
        <v>7</v>
      </c>
      <c r="D151" s="214" t="s">
        <v>156</v>
      </c>
      <c r="E151" s="215" t="s">
        <v>1309</v>
      </c>
      <c r="F151" s="216" t="s">
        <v>1310</v>
      </c>
      <c r="G151" s="217" t="s">
        <v>246</v>
      </c>
      <c r="H151" s="218">
        <v>360</v>
      </c>
      <c r="I151" s="219"/>
      <c r="J151" s="220">
        <f>ROUND(I151*H151,2)</f>
        <v>0</v>
      </c>
      <c r="K151" s="216" t="s">
        <v>257</v>
      </c>
      <c r="L151" s="45"/>
      <c r="M151" s="221" t="s">
        <v>19</v>
      </c>
      <c r="N151" s="222" t="s">
        <v>43</v>
      </c>
      <c r="O151" s="85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5" t="s">
        <v>575</v>
      </c>
      <c r="AT151" s="225" t="s">
        <v>156</v>
      </c>
      <c r="AU151" s="225" t="s">
        <v>81</v>
      </c>
      <c r="AY151" s="18" t="s">
        <v>153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79</v>
      </c>
      <c r="BK151" s="226">
        <f>ROUND(I151*H151,2)</f>
        <v>0</v>
      </c>
      <c r="BL151" s="18" t="s">
        <v>575</v>
      </c>
      <c r="BM151" s="225" t="s">
        <v>1311</v>
      </c>
    </row>
    <row r="152" s="2" customFormat="1">
      <c r="A152" s="39"/>
      <c r="B152" s="40"/>
      <c r="C152" s="41"/>
      <c r="D152" s="227" t="s">
        <v>163</v>
      </c>
      <c r="E152" s="41"/>
      <c r="F152" s="228" t="s">
        <v>1310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163</v>
      </c>
      <c r="AU152" s="18" t="s">
        <v>81</v>
      </c>
    </row>
    <row r="153" s="2" customFormat="1" ht="24.15" customHeight="1">
      <c r="A153" s="39"/>
      <c r="B153" s="40"/>
      <c r="C153" s="214" t="s">
        <v>300</v>
      </c>
      <c r="D153" s="214" t="s">
        <v>156</v>
      </c>
      <c r="E153" s="215" t="s">
        <v>1312</v>
      </c>
      <c r="F153" s="216" t="s">
        <v>1313</v>
      </c>
      <c r="G153" s="217" t="s">
        <v>246</v>
      </c>
      <c r="H153" s="218">
        <v>160</v>
      </c>
      <c r="I153" s="219"/>
      <c r="J153" s="220">
        <f>ROUND(I153*H153,2)</f>
        <v>0</v>
      </c>
      <c r="K153" s="216" t="s">
        <v>257</v>
      </c>
      <c r="L153" s="45"/>
      <c r="M153" s="221" t="s">
        <v>19</v>
      </c>
      <c r="N153" s="222" t="s">
        <v>43</v>
      </c>
      <c r="O153" s="85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5" t="s">
        <v>575</v>
      </c>
      <c r="AT153" s="225" t="s">
        <v>156</v>
      </c>
      <c r="AU153" s="225" t="s">
        <v>81</v>
      </c>
      <c r="AY153" s="18" t="s">
        <v>153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8" t="s">
        <v>79</v>
      </c>
      <c r="BK153" s="226">
        <f>ROUND(I153*H153,2)</f>
        <v>0</v>
      </c>
      <c r="BL153" s="18" t="s">
        <v>575</v>
      </c>
      <c r="BM153" s="225" t="s">
        <v>1314</v>
      </c>
    </row>
    <row r="154" s="2" customFormat="1">
      <c r="A154" s="39"/>
      <c r="B154" s="40"/>
      <c r="C154" s="41"/>
      <c r="D154" s="227" t="s">
        <v>163</v>
      </c>
      <c r="E154" s="41"/>
      <c r="F154" s="228" t="s">
        <v>1313</v>
      </c>
      <c r="G154" s="41"/>
      <c r="H154" s="41"/>
      <c r="I154" s="229"/>
      <c r="J154" s="41"/>
      <c r="K154" s="41"/>
      <c r="L154" s="45"/>
      <c r="M154" s="230"/>
      <c r="N154" s="231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163</v>
      </c>
      <c r="AU154" s="18" t="s">
        <v>81</v>
      </c>
    </row>
    <row r="155" s="2" customFormat="1" ht="24.15" customHeight="1">
      <c r="A155" s="39"/>
      <c r="B155" s="40"/>
      <c r="C155" s="214" t="s">
        <v>306</v>
      </c>
      <c r="D155" s="214" t="s">
        <v>156</v>
      </c>
      <c r="E155" s="215" t="s">
        <v>1315</v>
      </c>
      <c r="F155" s="216" t="s">
        <v>1316</v>
      </c>
      <c r="G155" s="217" t="s">
        <v>246</v>
      </c>
      <c r="H155" s="218">
        <v>10</v>
      </c>
      <c r="I155" s="219"/>
      <c r="J155" s="220">
        <f>ROUND(I155*H155,2)</f>
        <v>0</v>
      </c>
      <c r="K155" s="216" t="s">
        <v>257</v>
      </c>
      <c r="L155" s="45"/>
      <c r="M155" s="221" t="s">
        <v>19</v>
      </c>
      <c r="N155" s="222" t="s">
        <v>43</v>
      </c>
      <c r="O155" s="85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5" t="s">
        <v>575</v>
      </c>
      <c r="AT155" s="225" t="s">
        <v>156</v>
      </c>
      <c r="AU155" s="225" t="s">
        <v>81</v>
      </c>
      <c r="AY155" s="18" t="s">
        <v>153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8" t="s">
        <v>79</v>
      </c>
      <c r="BK155" s="226">
        <f>ROUND(I155*H155,2)</f>
        <v>0</v>
      </c>
      <c r="BL155" s="18" t="s">
        <v>575</v>
      </c>
      <c r="BM155" s="225" t="s">
        <v>1317</v>
      </c>
    </row>
    <row r="156" s="2" customFormat="1">
      <c r="A156" s="39"/>
      <c r="B156" s="40"/>
      <c r="C156" s="41"/>
      <c r="D156" s="227" t="s">
        <v>163</v>
      </c>
      <c r="E156" s="41"/>
      <c r="F156" s="228" t="s">
        <v>1316</v>
      </c>
      <c r="G156" s="41"/>
      <c r="H156" s="41"/>
      <c r="I156" s="229"/>
      <c r="J156" s="41"/>
      <c r="K156" s="41"/>
      <c r="L156" s="45"/>
      <c r="M156" s="230"/>
      <c r="N156" s="231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163</v>
      </c>
      <c r="AU156" s="18" t="s">
        <v>81</v>
      </c>
    </row>
    <row r="157" s="2" customFormat="1" ht="44.25" customHeight="1">
      <c r="A157" s="39"/>
      <c r="B157" s="40"/>
      <c r="C157" s="214" t="s">
        <v>313</v>
      </c>
      <c r="D157" s="214" t="s">
        <v>156</v>
      </c>
      <c r="E157" s="215" t="s">
        <v>1318</v>
      </c>
      <c r="F157" s="216" t="s">
        <v>1319</v>
      </c>
      <c r="G157" s="217" t="s">
        <v>246</v>
      </c>
      <c r="H157" s="218">
        <v>100</v>
      </c>
      <c r="I157" s="219"/>
      <c r="J157" s="220">
        <f>ROUND(I157*H157,2)</f>
        <v>0</v>
      </c>
      <c r="K157" s="216" t="s">
        <v>160</v>
      </c>
      <c r="L157" s="45"/>
      <c r="M157" s="221" t="s">
        <v>19</v>
      </c>
      <c r="N157" s="222" t="s">
        <v>43</v>
      </c>
      <c r="O157" s="85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5" t="s">
        <v>575</v>
      </c>
      <c r="AT157" s="225" t="s">
        <v>156</v>
      </c>
      <c r="AU157" s="225" t="s">
        <v>81</v>
      </c>
      <c r="AY157" s="18" t="s">
        <v>153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8" t="s">
        <v>79</v>
      </c>
      <c r="BK157" s="226">
        <f>ROUND(I157*H157,2)</f>
        <v>0</v>
      </c>
      <c r="BL157" s="18" t="s">
        <v>575</v>
      </c>
      <c r="BM157" s="225" t="s">
        <v>1320</v>
      </c>
    </row>
    <row r="158" s="2" customFormat="1">
      <c r="A158" s="39"/>
      <c r="B158" s="40"/>
      <c r="C158" s="41"/>
      <c r="D158" s="227" t="s">
        <v>163</v>
      </c>
      <c r="E158" s="41"/>
      <c r="F158" s="228" t="s">
        <v>1321</v>
      </c>
      <c r="G158" s="41"/>
      <c r="H158" s="41"/>
      <c r="I158" s="229"/>
      <c r="J158" s="41"/>
      <c r="K158" s="41"/>
      <c r="L158" s="45"/>
      <c r="M158" s="230"/>
      <c r="N158" s="231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163</v>
      </c>
      <c r="AU158" s="18" t="s">
        <v>81</v>
      </c>
    </row>
    <row r="159" s="2" customFormat="1">
      <c r="A159" s="39"/>
      <c r="B159" s="40"/>
      <c r="C159" s="41"/>
      <c r="D159" s="232" t="s">
        <v>165</v>
      </c>
      <c r="E159" s="41"/>
      <c r="F159" s="233" t="s">
        <v>1322</v>
      </c>
      <c r="G159" s="41"/>
      <c r="H159" s="41"/>
      <c r="I159" s="229"/>
      <c r="J159" s="41"/>
      <c r="K159" s="41"/>
      <c r="L159" s="45"/>
      <c r="M159" s="230"/>
      <c r="N159" s="231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165</v>
      </c>
      <c r="AU159" s="18" t="s">
        <v>81</v>
      </c>
    </row>
    <row r="160" s="12" customFormat="1" ht="22.8" customHeight="1">
      <c r="A160" s="12"/>
      <c r="B160" s="198"/>
      <c r="C160" s="199"/>
      <c r="D160" s="200" t="s">
        <v>71</v>
      </c>
      <c r="E160" s="212" t="s">
        <v>1323</v>
      </c>
      <c r="F160" s="212" t="s">
        <v>1324</v>
      </c>
      <c r="G160" s="199"/>
      <c r="H160" s="199"/>
      <c r="I160" s="202"/>
      <c r="J160" s="213">
        <f>BK160</f>
        <v>0</v>
      </c>
      <c r="K160" s="199"/>
      <c r="L160" s="204"/>
      <c r="M160" s="205"/>
      <c r="N160" s="206"/>
      <c r="O160" s="206"/>
      <c r="P160" s="207">
        <f>SUM(P161:P183)</f>
        <v>0</v>
      </c>
      <c r="Q160" s="206"/>
      <c r="R160" s="207">
        <f>SUM(R161:R183)</f>
        <v>0.051499999999999997</v>
      </c>
      <c r="S160" s="206"/>
      <c r="T160" s="208">
        <f>SUM(T161:T183)</f>
        <v>1.044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9" t="s">
        <v>99</v>
      </c>
      <c r="AT160" s="210" t="s">
        <v>71</v>
      </c>
      <c r="AU160" s="210" t="s">
        <v>79</v>
      </c>
      <c r="AY160" s="209" t="s">
        <v>153</v>
      </c>
      <c r="BK160" s="211">
        <f>SUM(BK161:BK183)</f>
        <v>0</v>
      </c>
    </row>
    <row r="161" s="2" customFormat="1" ht="16.5" customHeight="1">
      <c r="A161" s="39"/>
      <c r="B161" s="40"/>
      <c r="C161" s="214" t="s">
        <v>319</v>
      </c>
      <c r="D161" s="214" t="s">
        <v>156</v>
      </c>
      <c r="E161" s="215" t="s">
        <v>1325</v>
      </c>
      <c r="F161" s="216" t="s">
        <v>1326</v>
      </c>
      <c r="G161" s="217" t="s">
        <v>296</v>
      </c>
      <c r="H161" s="218">
        <v>5</v>
      </c>
      <c r="I161" s="219"/>
      <c r="J161" s="220">
        <f>ROUND(I161*H161,2)</f>
        <v>0</v>
      </c>
      <c r="K161" s="216" t="s">
        <v>257</v>
      </c>
      <c r="L161" s="45"/>
      <c r="M161" s="221" t="s">
        <v>19</v>
      </c>
      <c r="N161" s="222" t="s">
        <v>43</v>
      </c>
      <c r="O161" s="85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5" t="s">
        <v>575</v>
      </c>
      <c r="AT161" s="225" t="s">
        <v>156</v>
      </c>
      <c r="AU161" s="225" t="s">
        <v>81</v>
      </c>
      <c r="AY161" s="18" t="s">
        <v>153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8" t="s">
        <v>79</v>
      </c>
      <c r="BK161" s="226">
        <f>ROUND(I161*H161,2)</f>
        <v>0</v>
      </c>
      <c r="BL161" s="18" t="s">
        <v>575</v>
      </c>
      <c r="BM161" s="225" t="s">
        <v>1327</v>
      </c>
    </row>
    <row r="162" s="2" customFormat="1">
      <c r="A162" s="39"/>
      <c r="B162" s="40"/>
      <c r="C162" s="41"/>
      <c r="D162" s="227" t="s">
        <v>163</v>
      </c>
      <c r="E162" s="41"/>
      <c r="F162" s="228" t="s">
        <v>1326</v>
      </c>
      <c r="G162" s="41"/>
      <c r="H162" s="41"/>
      <c r="I162" s="229"/>
      <c r="J162" s="41"/>
      <c r="K162" s="41"/>
      <c r="L162" s="45"/>
      <c r="M162" s="230"/>
      <c r="N162" s="231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163</v>
      </c>
      <c r="AU162" s="18" t="s">
        <v>81</v>
      </c>
    </row>
    <row r="163" s="2" customFormat="1" ht="24.15" customHeight="1">
      <c r="A163" s="39"/>
      <c r="B163" s="40"/>
      <c r="C163" s="214" t="s">
        <v>326</v>
      </c>
      <c r="D163" s="214" t="s">
        <v>156</v>
      </c>
      <c r="E163" s="215" t="s">
        <v>1328</v>
      </c>
      <c r="F163" s="216" t="s">
        <v>1329</v>
      </c>
      <c r="G163" s="217" t="s">
        <v>296</v>
      </c>
      <c r="H163" s="218">
        <v>50</v>
      </c>
      <c r="I163" s="219"/>
      <c r="J163" s="220">
        <f>ROUND(I163*H163,2)</f>
        <v>0</v>
      </c>
      <c r="K163" s="216" t="s">
        <v>257</v>
      </c>
      <c r="L163" s="45"/>
      <c r="M163" s="221" t="s">
        <v>19</v>
      </c>
      <c r="N163" s="222" t="s">
        <v>43</v>
      </c>
      <c r="O163" s="85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5" t="s">
        <v>575</v>
      </c>
      <c r="AT163" s="225" t="s">
        <v>156</v>
      </c>
      <c r="AU163" s="225" t="s">
        <v>81</v>
      </c>
      <c r="AY163" s="18" t="s">
        <v>153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8" t="s">
        <v>79</v>
      </c>
      <c r="BK163" s="226">
        <f>ROUND(I163*H163,2)</f>
        <v>0</v>
      </c>
      <c r="BL163" s="18" t="s">
        <v>575</v>
      </c>
      <c r="BM163" s="225" t="s">
        <v>1330</v>
      </c>
    </row>
    <row r="164" s="2" customFormat="1">
      <c r="A164" s="39"/>
      <c r="B164" s="40"/>
      <c r="C164" s="41"/>
      <c r="D164" s="227" t="s">
        <v>163</v>
      </c>
      <c r="E164" s="41"/>
      <c r="F164" s="228" t="s">
        <v>1329</v>
      </c>
      <c r="G164" s="41"/>
      <c r="H164" s="41"/>
      <c r="I164" s="229"/>
      <c r="J164" s="41"/>
      <c r="K164" s="41"/>
      <c r="L164" s="45"/>
      <c r="M164" s="230"/>
      <c r="N164" s="231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163</v>
      </c>
      <c r="AU164" s="18" t="s">
        <v>81</v>
      </c>
    </row>
    <row r="165" s="2" customFormat="1" ht="24.15" customHeight="1">
      <c r="A165" s="39"/>
      <c r="B165" s="40"/>
      <c r="C165" s="214" t="s">
        <v>336</v>
      </c>
      <c r="D165" s="214" t="s">
        <v>156</v>
      </c>
      <c r="E165" s="215" t="s">
        <v>1331</v>
      </c>
      <c r="F165" s="216" t="s">
        <v>1332</v>
      </c>
      <c r="G165" s="217" t="s">
        <v>339</v>
      </c>
      <c r="H165" s="218">
        <v>10</v>
      </c>
      <c r="I165" s="219"/>
      <c r="J165" s="220">
        <f>ROUND(I165*H165,2)</f>
        <v>0</v>
      </c>
      <c r="K165" s="216" t="s">
        <v>257</v>
      </c>
      <c r="L165" s="45"/>
      <c r="M165" s="221" t="s">
        <v>19</v>
      </c>
      <c r="N165" s="222" t="s">
        <v>43</v>
      </c>
      <c r="O165" s="85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5" t="s">
        <v>575</v>
      </c>
      <c r="AT165" s="225" t="s">
        <v>156</v>
      </c>
      <c r="AU165" s="225" t="s">
        <v>81</v>
      </c>
      <c r="AY165" s="18" t="s">
        <v>153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8" t="s">
        <v>79</v>
      </c>
      <c r="BK165" s="226">
        <f>ROUND(I165*H165,2)</f>
        <v>0</v>
      </c>
      <c r="BL165" s="18" t="s">
        <v>575</v>
      </c>
      <c r="BM165" s="225" t="s">
        <v>1333</v>
      </c>
    </row>
    <row r="166" s="2" customFormat="1">
      <c r="A166" s="39"/>
      <c r="B166" s="40"/>
      <c r="C166" s="41"/>
      <c r="D166" s="227" t="s">
        <v>163</v>
      </c>
      <c r="E166" s="41"/>
      <c r="F166" s="228" t="s">
        <v>1332</v>
      </c>
      <c r="G166" s="41"/>
      <c r="H166" s="41"/>
      <c r="I166" s="229"/>
      <c r="J166" s="41"/>
      <c r="K166" s="41"/>
      <c r="L166" s="45"/>
      <c r="M166" s="230"/>
      <c r="N166" s="231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163</v>
      </c>
      <c r="AU166" s="18" t="s">
        <v>81</v>
      </c>
    </row>
    <row r="167" s="2" customFormat="1" ht="37.8" customHeight="1">
      <c r="A167" s="39"/>
      <c r="B167" s="40"/>
      <c r="C167" s="214" t="s">
        <v>343</v>
      </c>
      <c r="D167" s="214" t="s">
        <v>156</v>
      </c>
      <c r="E167" s="215" t="s">
        <v>1334</v>
      </c>
      <c r="F167" s="216" t="s">
        <v>1335</v>
      </c>
      <c r="G167" s="217" t="s">
        <v>339</v>
      </c>
      <c r="H167" s="218">
        <v>2</v>
      </c>
      <c r="I167" s="219"/>
      <c r="J167" s="220">
        <f>ROUND(I167*H167,2)</f>
        <v>0</v>
      </c>
      <c r="K167" s="216" t="s">
        <v>160</v>
      </c>
      <c r="L167" s="45"/>
      <c r="M167" s="221" t="s">
        <v>19</v>
      </c>
      <c r="N167" s="222" t="s">
        <v>43</v>
      </c>
      <c r="O167" s="85"/>
      <c r="P167" s="223">
        <f>O167*H167</f>
        <v>0</v>
      </c>
      <c r="Q167" s="223">
        <v>0</v>
      </c>
      <c r="R167" s="223">
        <f>Q167*H167</f>
        <v>0</v>
      </c>
      <c r="S167" s="223">
        <v>0.52200000000000002</v>
      </c>
      <c r="T167" s="224">
        <f>S167*H167</f>
        <v>1.044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5" t="s">
        <v>575</v>
      </c>
      <c r="AT167" s="225" t="s">
        <v>156</v>
      </c>
      <c r="AU167" s="225" t="s">
        <v>81</v>
      </c>
      <c r="AY167" s="18" t="s">
        <v>153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8" t="s">
        <v>79</v>
      </c>
      <c r="BK167" s="226">
        <f>ROUND(I167*H167,2)</f>
        <v>0</v>
      </c>
      <c r="BL167" s="18" t="s">
        <v>575</v>
      </c>
      <c r="BM167" s="225" t="s">
        <v>1336</v>
      </c>
    </row>
    <row r="168" s="2" customFormat="1">
      <c r="A168" s="39"/>
      <c r="B168" s="40"/>
      <c r="C168" s="41"/>
      <c r="D168" s="227" t="s">
        <v>163</v>
      </c>
      <c r="E168" s="41"/>
      <c r="F168" s="228" t="s">
        <v>1337</v>
      </c>
      <c r="G168" s="41"/>
      <c r="H168" s="41"/>
      <c r="I168" s="229"/>
      <c r="J168" s="41"/>
      <c r="K168" s="41"/>
      <c r="L168" s="45"/>
      <c r="M168" s="230"/>
      <c r="N168" s="231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163</v>
      </c>
      <c r="AU168" s="18" t="s">
        <v>81</v>
      </c>
    </row>
    <row r="169" s="2" customFormat="1">
      <c r="A169" s="39"/>
      <c r="B169" s="40"/>
      <c r="C169" s="41"/>
      <c r="D169" s="232" t="s">
        <v>165</v>
      </c>
      <c r="E169" s="41"/>
      <c r="F169" s="233" t="s">
        <v>1338</v>
      </c>
      <c r="G169" s="41"/>
      <c r="H169" s="41"/>
      <c r="I169" s="229"/>
      <c r="J169" s="41"/>
      <c r="K169" s="41"/>
      <c r="L169" s="45"/>
      <c r="M169" s="230"/>
      <c r="N169" s="23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165</v>
      </c>
      <c r="AU169" s="18" t="s">
        <v>81</v>
      </c>
    </row>
    <row r="170" s="2" customFormat="1" ht="24.15" customHeight="1">
      <c r="A170" s="39"/>
      <c r="B170" s="40"/>
      <c r="C170" s="214" t="s">
        <v>349</v>
      </c>
      <c r="D170" s="214" t="s">
        <v>156</v>
      </c>
      <c r="E170" s="215" t="s">
        <v>1339</v>
      </c>
      <c r="F170" s="216" t="s">
        <v>1340</v>
      </c>
      <c r="G170" s="217" t="s">
        <v>1341</v>
      </c>
      <c r="H170" s="218">
        <v>1</v>
      </c>
      <c r="I170" s="219"/>
      <c r="J170" s="220">
        <f>ROUND(I170*H170,2)</f>
        <v>0</v>
      </c>
      <c r="K170" s="216" t="s">
        <v>257</v>
      </c>
      <c r="L170" s="45"/>
      <c r="M170" s="221" t="s">
        <v>19</v>
      </c>
      <c r="N170" s="222" t="s">
        <v>43</v>
      </c>
      <c r="O170" s="85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5" t="s">
        <v>575</v>
      </c>
      <c r="AT170" s="225" t="s">
        <v>156</v>
      </c>
      <c r="AU170" s="225" t="s">
        <v>81</v>
      </c>
      <c r="AY170" s="18" t="s">
        <v>153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8" t="s">
        <v>79</v>
      </c>
      <c r="BK170" s="226">
        <f>ROUND(I170*H170,2)</f>
        <v>0</v>
      </c>
      <c r="BL170" s="18" t="s">
        <v>575</v>
      </c>
      <c r="BM170" s="225" t="s">
        <v>1342</v>
      </c>
    </row>
    <row r="171" s="2" customFormat="1">
      <c r="A171" s="39"/>
      <c r="B171" s="40"/>
      <c r="C171" s="41"/>
      <c r="D171" s="227" t="s">
        <v>163</v>
      </c>
      <c r="E171" s="41"/>
      <c r="F171" s="228" t="s">
        <v>1340</v>
      </c>
      <c r="G171" s="41"/>
      <c r="H171" s="41"/>
      <c r="I171" s="229"/>
      <c r="J171" s="41"/>
      <c r="K171" s="41"/>
      <c r="L171" s="45"/>
      <c r="M171" s="230"/>
      <c r="N171" s="231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163</v>
      </c>
      <c r="AU171" s="18" t="s">
        <v>81</v>
      </c>
    </row>
    <row r="172" s="2" customFormat="1" ht="33" customHeight="1">
      <c r="A172" s="39"/>
      <c r="B172" s="40"/>
      <c r="C172" s="214" t="s">
        <v>357</v>
      </c>
      <c r="D172" s="214" t="s">
        <v>156</v>
      </c>
      <c r="E172" s="215" t="s">
        <v>1343</v>
      </c>
      <c r="F172" s="216" t="s">
        <v>1344</v>
      </c>
      <c r="G172" s="217" t="s">
        <v>339</v>
      </c>
      <c r="H172" s="218">
        <v>31</v>
      </c>
      <c r="I172" s="219"/>
      <c r="J172" s="220">
        <f>ROUND(I172*H172,2)</f>
        <v>0</v>
      </c>
      <c r="K172" s="216" t="s">
        <v>257</v>
      </c>
      <c r="L172" s="45"/>
      <c r="M172" s="221" t="s">
        <v>19</v>
      </c>
      <c r="N172" s="222" t="s">
        <v>43</v>
      </c>
      <c r="O172" s="85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5" t="s">
        <v>575</v>
      </c>
      <c r="AT172" s="225" t="s">
        <v>156</v>
      </c>
      <c r="AU172" s="225" t="s">
        <v>81</v>
      </c>
      <c r="AY172" s="18" t="s">
        <v>153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79</v>
      </c>
      <c r="BK172" s="226">
        <f>ROUND(I172*H172,2)</f>
        <v>0</v>
      </c>
      <c r="BL172" s="18" t="s">
        <v>575</v>
      </c>
      <c r="BM172" s="225" t="s">
        <v>1345</v>
      </c>
    </row>
    <row r="173" s="2" customFormat="1">
      <c r="A173" s="39"/>
      <c r="B173" s="40"/>
      <c r="C173" s="41"/>
      <c r="D173" s="227" t="s">
        <v>163</v>
      </c>
      <c r="E173" s="41"/>
      <c r="F173" s="228" t="s">
        <v>1344</v>
      </c>
      <c r="G173" s="41"/>
      <c r="H173" s="41"/>
      <c r="I173" s="229"/>
      <c r="J173" s="41"/>
      <c r="K173" s="41"/>
      <c r="L173" s="45"/>
      <c r="M173" s="230"/>
      <c r="N173" s="231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163</v>
      </c>
      <c r="AU173" s="18" t="s">
        <v>81</v>
      </c>
    </row>
    <row r="174" s="2" customFormat="1" ht="33" customHeight="1">
      <c r="A174" s="39"/>
      <c r="B174" s="40"/>
      <c r="C174" s="214" t="s">
        <v>363</v>
      </c>
      <c r="D174" s="214" t="s">
        <v>156</v>
      </c>
      <c r="E174" s="215" t="s">
        <v>1346</v>
      </c>
      <c r="F174" s="216" t="s">
        <v>1347</v>
      </c>
      <c r="G174" s="217" t="s">
        <v>246</v>
      </c>
      <c r="H174" s="218">
        <v>50</v>
      </c>
      <c r="I174" s="219"/>
      <c r="J174" s="220">
        <f>ROUND(I174*H174,2)</f>
        <v>0</v>
      </c>
      <c r="K174" s="216" t="s">
        <v>257</v>
      </c>
      <c r="L174" s="45"/>
      <c r="M174" s="221" t="s">
        <v>19</v>
      </c>
      <c r="N174" s="222" t="s">
        <v>43</v>
      </c>
      <c r="O174" s="85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5" t="s">
        <v>575</v>
      </c>
      <c r="AT174" s="225" t="s">
        <v>156</v>
      </c>
      <c r="AU174" s="225" t="s">
        <v>81</v>
      </c>
      <c r="AY174" s="18" t="s">
        <v>153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8" t="s">
        <v>79</v>
      </c>
      <c r="BK174" s="226">
        <f>ROUND(I174*H174,2)</f>
        <v>0</v>
      </c>
      <c r="BL174" s="18" t="s">
        <v>575</v>
      </c>
      <c r="BM174" s="225" t="s">
        <v>1348</v>
      </c>
    </row>
    <row r="175" s="2" customFormat="1">
      <c r="A175" s="39"/>
      <c r="B175" s="40"/>
      <c r="C175" s="41"/>
      <c r="D175" s="227" t="s">
        <v>163</v>
      </c>
      <c r="E175" s="41"/>
      <c r="F175" s="228" t="s">
        <v>1347</v>
      </c>
      <c r="G175" s="41"/>
      <c r="H175" s="41"/>
      <c r="I175" s="229"/>
      <c r="J175" s="41"/>
      <c r="K175" s="41"/>
      <c r="L175" s="45"/>
      <c r="M175" s="230"/>
      <c r="N175" s="231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163</v>
      </c>
      <c r="AU175" s="18" t="s">
        <v>81</v>
      </c>
    </row>
    <row r="176" s="2" customFormat="1" ht="33" customHeight="1">
      <c r="A176" s="39"/>
      <c r="B176" s="40"/>
      <c r="C176" s="214" t="s">
        <v>369</v>
      </c>
      <c r="D176" s="214" t="s">
        <v>156</v>
      </c>
      <c r="E176" s="215" t="s">
        <v>1349</v>
      </c>
      <c r="F176" s="216" t="s">
        <v>1350</v>
      </c>
      <c r="G176" s="217" t="s">
        <v>246</v>
      </c>
      <c r="H176" s="218">
        <v>50</v>
      </c>
      <c r="I176" s="219"/>
      <c r="J176" s="220">
        <f>ROUND(I176*H176,2)</f>
        <v>0</v>
      </c>
      <c r="K176" s="216" t="s">
        <v>257</v>
      </c>
      <c r="L176" s="45"/>
      <c r="M176" s="221" t="s">
        <v>19</v>
      </c>
      <c r="N176" s="222" t="s">
        <v>43</v>
      </c>
      <c r="O176" s="85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5" t="s">
        <v>575</v>
      </c>
      <c r="AT176" s="225" t="s">
        <v>156</v>
      </c>
      <c r="AU176" s="225" t="s">
        <v>81</v>
      </c>
      <c r="AY176" s="18" t="s">
        <v>153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8" t="s">
        <v>79</v>
      </c>
      <c r="BK176" s="226">
        <f>ROUND(I176*H176,2)</f>
        <v>0</v>
      </c>
      <c r="BL176" s="18" t="s">
        <v>575</v>
      </c>
      <c r="BM176" s="225" t="s">
        <v>1351</v>
      </c>
    </row>
    <row r="177" s="2" customFormat="1">
      <c r="A177" s="39"/>
      <c r="B177" s="40"/>
      <c r="C177" s="41"/>
      <c r="D177" s="227" t="s">
        <v>163</v>
      </c>
      <c r="E177" s="41"/>
      <c r="F177" s="228" t="s">
        <v>1350</v>
      </c>
      <c r="G177" s="41"/>
      <c r="H177" s="41"/>
      <c r="I177" s="229"/>
      <c r="J177" s="41"/>
      <c r="K177" s="41"/>
      <c r="L177" s="45"/>
      <c r="M177" s="230"/>
      <c r="N177" s="231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163</v>
      </c>
      <c r="AU177" s="18" t="s">
        <v>81</v>
      </c>
    </row>
    <row r="178" s="2" customFormat="1" ht="24.15" customHeight="1">
      <c r="A178" s="39"/>
      <c r="B178" s="40"/>
      <c r="C178" s="214" t="s">
        <v>375</v>
      </c>
      <c r="D178" s="214" t="s">
        <v>156</v>
      </c>
      <c r="E178" s="215" t="s">
        <v>1352</v>
      </c>
      <c r="F178" s="216" t="s">
        <v>1353</v>
      </c>
      <c r="G178" s="217" t="s">
        <v>246</v>
      </c>
      <c r="H178" s="218">
        <v>50</v>
      </c>
      <c r="I178" s="219"/>
      <c r="J178" s="220">
        <f>ROUND(I178*H178,2)</f>
        <v>0</v>
      </c>
      <c r="K178" s="216" t="s">
        <v>160</v>
      </c>
      <c r="L178" s="45"/>
      <c r="M178" s="221" t="s">
        <v>19</v>
      </c>
      <c r="N178" s="222" t="s">
        <v>43</v>
      </c>
      <c r="O178" s="85"/>
      <c r="P178" s="223">
        <f>O178*H178</f>
        <v>0</v>
      </c>
      <c r="Q178" s="223">
        <v>0.00025999999999999998</v>
      </c>
      <c r="R178" s="223">
        <f>Q178*H178</f>
        <v>0.012999999999999999</v>
      </c>
      <c r="S178" s="223">
        <v>0</v>
      </c>
      <c r="T178" s="22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5" t="s">
        <v>575</v>
      </c>
      <c r="AT178" s="225" t="s">
        <v>156</v>
      </c>
      <c r="AU178" s="225" t="s">
        <v>81</v>
      </c>
      <c r="AY178" s="18" t="s">
        <v>153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8" t="s">
        <v>79</v>
      </c>
      <c r="BK178" s="226">
        <f>ROUND(I178*H178,2)</f>
        <v>0</v>
      </c>
      <c r="BL178" s="18" t="s">
        <v>575</v>
      </c>
      <c r="BM178" s="225" t="s">
        <v>1354</v>
      </c>
    </row>
    <row r="179" s="2" customFormat="1">
      <c r="A179" s="39"/>
      <c r="B179" s="40"/>
      <c r="C179" s="41"/>
      <c r="D179" s="227" t="s">
        <v>163</v>
      </c>
      <c r="E179" s="41"/>
      <c r="F179" s="228" t="s">
        <v>1355</v>
      </c>
      <c r="G179" s="41"/>
      <c r="H179" s="41"/>
      <c r="I179" s="229"/>
      <c r="J179" s="41"/>
      <c r="K179" s="41"/>
      <c r="L179" s="45"/>
      <c r="M179" s="230"/>
      <c r="N179" s="231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163</v>
      </c>
      <c r="AU179" s="18" t="s">
        <v>81</v>
      </c>
    </row>
    <row r="180" s="2" customFormat="1">
      <c r="A180" s="39"/>
      <c r="B180" s="40"/>
      <c r="C180" s="41"/>
      <c r="D180" s="232" t="s">
        <v>165</v>
      </c>
      <c r="E180" s="41"/>
      <c r="F180" s="233" t="s">
        <v>1356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165</v>
      </c>
      <c r="AU180" s="18" t="s">
        <v>81</v>
      </c>
    </row>
    <row r="181" s="2" customFormat="1" ht="24.15" customHeight="1">
      <c r="A181" s="39"/>
      <c r="B181" s="40"/>
      <c r="C181" s="214" t="s">
        <v>381</v>
      </c>
      <c r="D181" s="214" t="s">
        <v>156</v>
      </c>
      <c r="E181" s="215" t="s">
        <v>1357</v>
      </c>
      <c r="F181" s="216" t="s">
        <v>1358</v>
      </c>
      <c r="G181" s="217" t="s">
        <v>246</v>
      </c>
      <c r="H181" s="218">
        <v>50</v>
      </c>
      <c r="I181" s="219"/>
      <c r="J181" s="220">
        <f>ROUND(I181*H181,2)</f>
        <v>0</v>
      </c>
      <c r="K181" s="216" t="s">
        <v>160</v>
      </c>
      <c r="L181" s="45"/>
      <c r="M181" s="221" t="s">
        <v>19</v>
      </c>
      <c r="N181" s="222" t="s">
        <v>43</v>
      </c>
      <c r="O181" s="85"/>
      <c r="P181" s="223">
        <f>O181*H181</f>
        <v>0</v>
      </c>
      <c r="Q181" s="223">
        <v>0.00076999999999999996</v>
      </c>
      <c r="R181" s="223">
        <f>Q181*H181</f>
        <v>0.0385</v>
      </c>
      <c r="S181" s="223">
        <v>0</v>
      </c>
      <c r="T181" s="22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5" t="s">
        <v>575</v>
      </c>
      <c r="AT181" s="225" t="s">
        <v>156</v>
      </c>
      <c r="AU181" s="225" t="s">
        <v>81</v>
      </c>
      <c r="AY181" s="18" t="s">
        <v>153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8" t="s">
        <v>79</v>
      </c>
      <c r="BK181" s="226">
        <f>ROUND(I181*H181,2)</f>
        <v>0</v>
      </c>
      <c r="BL181" s="18" t="s">
        <v>575</v>
      </c>
      <c r="BM181" s="225" t="s">
        <v>1359</v>
      </c>
    </row>
    <row r="182" s="2" customFormat="1">
      <c r="A182" s="39"/>
      <c r="B182" s="40"/>
      <c r="C182" s="41"/>
      <c r="D182" s="227" t="s">
        <v>163</v>
      </c>
      <c r="E182" s="41"/>
      <c r="F182" s="228" t="s">
        <v>1360</v>
      </c>
      <c r="G182" s="41"/>
      <c r="H182" s="41"/>
      <c r="I182" s="229"/>
      <c r="J182" s="41"/>
      <c r="K182" s="41"/>
      <c r="L182" s="45"/>
      <c r="M182" s="230"/>
      <c r="N182" s="231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163</v>
      </c>
      <c r="AU182" s="18" t="s">
        <v>81</v>
      </c>
    </row>
    <row r="183" s="2" customFormat="1">
      <c r="A183" s="39"/>
      <c r="B183" s="40"/>
      <c r="C183" s="41"/>
      <c r="D183" s="232" t="s">
        <v>165</v>
      </c>
      <c r="E183" s="41"/>
      <c r="F183" s="233" t="s">
        <v>1361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165</v>
      </c>
      <c r="AU183" s="18" t="s">
        <v>81</v>
      </c>
    </row>
    <row r="184" s="12" customFormat="1" ht="25.92" customHeight="1">
      <c r="A184" s="12"/>
      <c r="B184" s="198"/>
      <c r="C184" s="199"/>
      <c r="D184" s="200" t="s">
        <v>71</v>
      </c>
      <c r="E184" s="201" t="s">
        <v>756</v>
      </c>
      <c r="F184" s="201" t="s">
        <v>757</v>
      </c>
      <c r="G184" s="199"/>
      <c r="H184" s="199"/>
      <c r="I184" s="202"/>
      <c r="J184" s="203">
        <f>BK184</f>
        <v>0</v>
      </c>
      <c r="K184" s="199"/>
      <c r="L184" s="204"/>
      <c r="M184" s="205"/>
      <c r="N184" s="206"/>
      <c r="O184" s="206"/>
      <c r="P184" s="207">
        <f>SUM(P185:P193)</f>
        <v>0</v>
      </c>
      <c r="Q184" s="206"/>
      <c r="R184" s="207">
        <f>SUM(R185:R193)</f>
        <v>0</v>
      </c>
      <c r="S184" s="206"/>
      <c r="T184" s="208">
        <f>SUM(T185:T193)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9" t="s">
        <v>161</v>
      </c>
      <c r="AT184" s="210" t="s">
        <v>71</v>
      </c>
      <c r="AU184" s="210" t="s">
        <v>72</v>
      </c>
      <c r="AY184" s="209" t="s">
        <v>153</v>
      </c>
      <c r="BK184" s="211">
        <f>SUM(BK185:BK193)</f>
        <v>0</v>
      </c>
    </row>
    <row r="185" s="2" customFormat="1" ht="16.5" customHeight="1">
      <c r="A185" s="39"/>
      <c r="B185" s="40"/>
      <c r="C185" s="214" t="s">
        <v>387</v>
      </c>
      <c r="D185" s="214" t="s">
        <v>156</v>
      </c>
      <c r="E185" s="215" t="s">
        <v>1362</v>
      </c>
      <c r="F185" s="216" t="s">
        <v>1363</v>
      </c>
      <c r="G185" s="217" t="s">
        <v>761</v>
      </c>
      <c r="H185" s="218">
        <v>24</v>
      </c>
      <c r="I185" s="219"/>
      <c r="J185" s="220">
        <f>ROUND(I185*H185,2)</f>
        <v>0</v>
      </c>
      <c r="K185" s="216" t="s">
        <v>160</v>
      </c>
      <c r="L185" s="45"/>
      <c r="M185" s="221" t="s">
        <v>19</v>
      </c>
      <c r="N185" s="222" t="s">
        <v>43</v>
      </c>
      <c r="O185" s="85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5" t="s">
        <v>1364</v>
      </c>
      <c r="AT185" s="225" t="s">
        <v>156</v>
      </c>
      <c r="AU185" s="225" t="s">
        <v>79</v>
      </c>
      <c r="AY185" s="18" t="s">
        <v>153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8" t="s">
        <v>79</v>
      </c>
      <c r="BK185" s="226">
        <f>ROUND(I185*H185,2)</f>
        <v>0</v>
      </c>
      <c r="BL185" s="18" t="s">
        <v>1364</v>
      </c>
      <c r="BM185" s="225" t="s">
        <v>1365</v>
      </c>
    </row>
    <row r="186" s="2" customFormat="1">
      <c r="A186" s="39"/>
      <c r="B186" s="40"/>
      <c r="C186" s="41"/>
      <c r="D186" s="227" t="s">
        <v>163</v>
      </c>
      <c r="E186" s="41"/>
      <c r="F186" s="228" t="s">
        <v>1366</v>
      </c>
      <c r="G186" s="41"/>
      <c r="H186" s="41"/>
      <c r="I186" s="229"/>
      <c r="J186" s="41"/>
      <c r="K186" s="41"/>
      <c r="L186" s="45"/>
      <c r="M186" s="230"/>
      <c r="N186" s="231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163</v>
      </c>
      <c r="AU186" s="18" t="s">
        <v>79</v>
      </c>
    </row>
    <row r="187" s="2" customFormat="1">
      <c r="A187" s="39"/>
      <c r="B187" s="40"/>
      <c r="C187" s="41"/>
      <c r="D187" s="232" t="s">
        <v>165</v>
      </c>
      <c r="E187" s="41"/>
      <c r="F187" s="233" t="s">
        <v>1367</v>
      </c>
      <c r="G187" s="41"/>
      <c r="H187" s="41"/>
      <c r="I187" s="229"/>
      <c r="J187" s="41"/>
      <c r="K187" s="41"/>
      <c r="L187" s="45"/>
      <c r="M187" s="230"/>
      <c r="N187" s="231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165</v>
      </c>
      <c r="AU187" s="18" t="s">
        <v>79</v>
      </c>
    </row>
    <row r="188" s="2" customFormat="1" ht="16.5" customHeight="1">
      <c r="A188" s="39"/>
      <c r="B188" s="40"/>
      <c r="C188" s="214" t="s">
        <v>393</v>
      </c>
      <c r="D188" s="214" t="s">
        <v>156</v>
      </c>
      <c r="E188" s="215" t="s">
        <v>767</v>
      </c>
      <c r="F188" s="216" t="s">
        <v>768</v>
      </c>
      <c r="G188" s="217" t="s">
        <v>761</v>
      </c>
      <c r="H188" s="218">
        <v>24</v>
      </c>
      <c r="I188" s="219"/>
      <c r="J188" s="220">
        <f>ROUND(I188*H188,2)</f>
        <v>0</v>
      </c>
      <c r="K188" s="216" t="s">
        <v>160</v>
      </c>
      <c r="L188" s="45"/>
      <c r="M188" s="221" t="s">
        <v>19</v>
      </c>
      <c r="N188" s="222" t="s">
        <v>43</v>
      </c>
      <c r="O188" s="85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5" t="s">
        <v>1364</v>
      </c>
      <c r="AT188" s="225" t="s">
        <v>156</v>
      </c>
      <c r="AU188" s="225" t="s">
        <v>79</v>
      </c>
      <c r="AY188" s="18" t="s">
        <v>153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8" t="s">
        <v>79</v>
      </c>
      <c r="BK188" s="226">
        <f>ROUND(I188*H188,2)</f>
        <v>0</v>
      </c>
      <c r="BL188" s="18" t="s">
        <v>1364</v>
      </c>
      <c r="BM188" s="225" t="s">
        <v>1368</v>
      </c>
    </row>
    <row r="189" s="2" customFormat="1">
      <c r="A189" s="39"/>
      <c r="B189" s="40"/>
      <c r="C189" s="41"/>
      <c r="D189" s="227" t="s">
        <v>163</v>
      </c>
      <c r="E189" s="41"/>
      <c r="F189" s="228" t="s">
        <v>770</v>
      </c>
      <c r="G189" s="41"/>
      <c r="H189" s="41"/>
      <c r="I189" s="229"/>
      <c r="J189" s="41"/>
      <c r="K189" s="41"/>
      <c r="L189" s="45"/>
      <c r="M189" s="230"/>
      <c r="N189" s="231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163</v>
      </c>
      <c r="AU189" s="18" t="s">
        <v>79</v>
      </c>
    </row>
    <row r="190" s="2" customFormat="1">
      <c r="A190" s="39"/>
      <c r="B190" s="40"/>
      <c r="C190" s="41"/>
      <c r="D190" s="232" t="s">
        <v>165</v>
      </c>
      <c r="E190" s="41"/>
      <c r="F190" s="233" t="s">
        <v>771</v>
      </c>
      <c r="G190" s="41"/>
      <c r="H190" s="41"/>
      <c r="I190" s="229"/>
      <c r="J190" s="41"/>
      <c r="K190" s="41"/>
      <c r="L190" s="45"/>
      <c r="M190" s="230"/>
      <c r="N190" s="231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165</v>
      </c>
      <c r="AU190" s="18" t="s">
        <v>79</v>
      </c>
    </row>
    <row r="191" s="2" customFormat="1" ht="21.75" customHeight="1">
      <c r="A191" s="39"/>
      <c r="B191" s="40"/>
      <c r="C191" s="214" t="s">
        <v>399</v>
      </c>
      <c r="D191" s="214" t="s">
        <v>156</v>
      </c>
      <c r="E191" s="215" t="s">
        <v>773</v>
      </c>
      <c r="F191" s="216" t="s">
        <v>774</v>
      </c>
      <c r="G191" s="217" t="s">
        <v>761</v>
      </c>
      <c r="H191" s="218">
        <v>12</v>
      </c>
      <c r="I191" s="219"/>
      <c r="J191" s="220">
        <f>ROUND(I191*H191,2)</f>
        <v>0</v>
      </c>
      <c r="K191" s="216" t="s">
        <v>160</v>
      </c>
      <c r="L191" s="45"/>
      <c r="M191" s="221" t="s">
        <v>19</v>
      </c>
      <c r="N191" s="222" t="s">
        <v>43</v>
      </c>
      <c r="O191" s="85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5" t="s">
        <v>1364</v>
      </c>
      <c r="AT191" s="225" t="s">
        <v>156</v>
      </c>
      <c r="AU191" s="225" t="s">
        <v>79</v>
      </c>
      <c r="AY191" s="18" t="s">
        <v>153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8" t="s">
        <v>79</v>
      </c>
      <c r="BK191" s="226">
        <f>ROUND(I191*H191,2)</f>
        <v>0</v>
      </c>
      <c r="BL191" s="18" t="s">
        <v>1364</v>
      </c>
      <c r="BM191" s="225" t="s">
        <v>1369</v>
      </c>
    </row>
    <row r="192" s="2" customFormat="1">
      <c r="A192" s="39"/>
      <c r="B192" s="40"/>
      <c r="C192" s="41"/>
      <c r="D192" s="227" t="s">
        <v>163</v>
      </c>
      <c r="E192" s="41"/>
      <c r="F192" s="228" t="s">
        <v>776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163</v>
      </c>
      <c r="AU192" s="18" t="s">
        <v>79</v>
      </c>
    </row>
    <row r="193" s="2" customFormat="1">
      <c r="A193" s="39"/>
      <c r="B193" s="40"/>
      <c r="C193" s="41"/>
      <c r="D193" s="232" t="s">
        <v>165</v>
      </c>
      <c r="E193" s="41"/>
      <c r="F193" s="233" t="s">
        <v>777</v>
      </c>
      <c r="G193" s="41"/>
      <c r="H193" s="41"/>
      <c r="I193" s="229"/>
      <c r="J193" s="41"/>
      <c r="K193" s="41"/>
      <c r="L193" s="45"/>
      <c r="M193" s="230"/>
      <c r="N193" s="231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165</v>
      </c>
      <c r="AU193" s="18" t="s">
        <v>79</v>
      </c>
    </row>
    <row r="194" s="12" customFormat="1" ht="25.92" customHeight="1">
      <c r="A194" s="12"/>
      <c r="B194" s="198"/>
      <c r="C194" s="199"/>
      <c r="D194" s="200" t="s">
        <v>71</v>
      </c>
      <c r="E194" s="201" t="s">
        <v>778</v>
      </c>
      <c r="F194" s="201" t="s">
        <v>779</v>
      </c>
      <c r="G194" s="199"/>
      <c r="H194" s="199"/>
      <c r="I194" s="202"/>
      <c r="J194" s="203">
        <f>BK194</f>
        <v>0</v>
      </c>
      <c r="K194" s="199"/>
      <c r="L194" s="204"/>
      <c r="M194" s="205"/>
      <c r="N194" s="206"/>
      <c r="O194" s="206"/>
      <c r="P194" s="207">
        <f>P195</f>
        <v>0</v>
      </c>
      <c r="Q194" s="206"/>
      <c r="R194" s="207">
        <f>R195</f>
        <v>0</v>
      </c>
      <c r="S194" s="206"/>
      <c r="T194" s="208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9" t="s">
        <v>188</v>
      </c>
      <c r="AT194" s="210" t="s">
        <v>71</v>
      </c>
      <c r="AU194" s="210" t="s">
        <v>72</v>
      </c>
      <c r="AY194" s="209" t="s">
        <v>153</v>
      </c>
      <c r="BK194" s="211">
        <f>BK195</f>
        <v>0</v>
      </c>
    </row>
    <row r="195" s="12" customFormat="1" ht="22.8" customHeight="1">
      <c r="A195" s="12"/>
      <c r="B195" s="198"/>
      <c r="C195" s="199"/>
      <c r="D195" s="200" t="s">
        <v>71</v>
      </c>
      <c r="E195" s="212" t="s">
        <v>72</v>
      </c>
      <c r="F195" s="212" t="s">
        <v>779</v>
      </c>
      <c r="G195" s="199"/>
      <c r="H195" s="199"/>
      <c r="I195" s="202"/>
      <c r="J195" s="213">
        <f>BK195</f>
        <v>0</v>
      </c>
      <c r="K195" s="199"/>
      <c r="L195" s="204"/>
      <c r="M195" s="205"/>
      <c r="N195" s="206"/>
      <c r="O195" s="206"/>
      <c r="P195" s="207">
        <f>SUM(P196:P205)</f>
        <v>0</v>
      </c>
      <c r="Q195" s="206"/>
      <c r="R195" s="207">
        <f>SUM(R196:R205)</f>
        <v>0</v>
      </c>
      <c r="S195" s="206"/>
      <c r="T195" s="208">
        <f>SUM(T196:T205)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79</v>
      </c>
      <c r="AT195" s="210" t="s">
        <v>71</v>
      </c>
      <c r="AU195" s="210" t="s">
        <v>79</v>
      </c>
      <c r="AY195" s="209" t="s">
        <v>153</v>
      </c>
      <c r="BK195" s="211">
        <f>SUM(BK196:BK205)</f>
        <v>0</v>
      </c>
    </row>
    <row r="196" s="2" customFormat="1" ht="16.5" customHeight="1">
      <c r="A196" s="39"/>
      <c r="B196" s="40"/>
      <c r="C196" s="214" t="s">
        <v>407</v>
      </c>
      <c r="D196" s="214" t="s">
        <v>156</v>
      </c>
      <c r="E196" s="215" t="s">
        <v>1370</v>
      </c>
      <c r="F196" s="216" t="s">
        <v>1371</v>
      </c>
      <c r="G196" s="217" t="s">
        <v>1372</v>
      </c>
      <c r="H196" s="218">
        <v>1</v>
      </c>
      <c r="I196" s="219"/>
      <c r="J196" s="220">
        <f>ROUND(I196*H196,2)</f>
        <v>0</v>
      </c>
      <c r="K196" s="216" t="s">
        <v>257</v>
      </c>
      <c r="L196" s="45"/>
      <c r="M196" s="221" t="s">
        <v>19</v>
      </c>
      <c r="N196" s="222" t="s">
        <v>43</v>
      </c>
      <c r="O196" s="85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5" t="s">
        <v>161</v>
      </c>
      <c r="AT196" s="225" t="s">
        <v>156</v>
      </c>
      <c r="AU196" s="225" t="s">
        <v>81</v>
      </c>
      <c r="AY196" s="18" t="s">
        <v>153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8" t="s">
        <v>79</v>
      </c>
      <c r="BK196" s="226">
        <f>ROUND(I196*H196,2)</f>
        <v>0</v>
      </c>
      <c r="BL196" s="18" t="s">
        <v>161</v>
      </c>
      <c r="BM196" s="225" t="s">
        <v>1373</v>
      </c>
    </row>
    <row r="197" s="2" customFormat="1">
      <c r="A197" s="39"/>
      <c r="B197" s="40"/>
      <c r="C197" s="41"/>
      <c r="D197" s="227" t="s">
        <v>163</v>
      </c>
      <c r="E197" s="41"/>
      <c r="F197" s="228" t="s">
        <v>1371</v>
      </c>
      <c r="G197" s="41"/>
      <c r="H197" s="41"/>
      <c r="I197" s="229"/>
      <c r="J197" s="41"/>
      <c r="K197" s="41"/>
      <c r="L197" s="45"/>
      <c r="M197" s="230"/>
      <c r="N197" s="231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163</v>
      </c>
      <c r="AU197" s="18" t="s">
        <v>81</v>
      </c>
    </row>
    <row r="198" s="2" customFormat="1" ht="16.5" customHeight="1">
      <c r="A198" s="39"/>
      <c r="B198" s="40"/>
      <c r="C198" s="214" t="s">
        <v>414</v>
      </c>
      <c r="D198" s="214" t="s">
        <v>156</v>
      </c>
      <c r="E198" s="215" t="s">
        <v>795</v>
      </c>
      <c r="F198" s="216" t="s">
        <v>796</v>
      </c>
      <c r="G198" s="217" t="s">
        <v>1372</v>
      </c>
      <c r="H198" s="218">
        <v>1</v>
      </c>
      <c r="I198" s="219"/>
      <c r="J198" s="220">
        <f>ROUND(I198*H198,2)</f>
        <v>0</v>
      </c>
      <c r="K198" s="216" t="s">
        <v>257</v>
      </c>
      <c r="L198" s="45"/>
      <c r="M198" s="221" t="s">
        <v>19</v>
      </c>
      <c r="N198" s="222" t="s">
        <v>43</v>
      </c>
      <c r="O198" s="85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5" t="s">
        <v>161</v>
      </c>
      <c r="AT198" s="225" t="s">
        <v>156</v>
      </c>
      <c r="AU198" s="225" t="s">
        <v>81</v>
      </c>
      <c r="AY198" s="18" t="s">
        <v>153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8" t="s">
        <v>79</v>
      </c>
      <c r="BK198" s="226">
        <f>ROUND(I198*H198,2)</f>
        <v>0</v>
      </c>
      <c r="BL198" s="18" t="s">
        <v>161</v>
      </c>
      <c r="BM198" s="225" t="s">
        <v>1374</v>
      </c>
    </row>
    <row r="199" s="2" customFormat="1">
      <c r="A199" s="39"/>
      <c r="B199" s="40"/>
      <c r="C199" s="41"/>
      <c r="D199" s="227" t="s">
        <v>163</v>
      </c>
      <c r="E199" s="41"/>
      <c r="F199" s="228" t="s">
        <v>796</v>
      </c>
      <c r="G199" s="41"/>
      <c r="H199" s="41"/>
      <c r="I199" s="229"/>
      <c r="J199" s="41"/>
      <c r="K199" s="41"/>
      <c r="L199" s="45"/>
      <c r="M199" s="230"/>
      <c r="N199" s="231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163</v>
      </c>
      <c r="AU199" s="18" t="s">
        <v>81</v>
      </c>
    </row>
    <row r="200" s="2" customFormat="1" ht="16.5" customHeight="1">
      <c r="A200" s="39"/>
      <c r="B200" s="40"/>
      <c r="C200" s="214" t="s">
        <v>420</v>
      </c>
      <c r="D200" s="214" t="s">
        <v>156</v>
      </c>
      <c r="E200" s="215" t="s">
        <v>1375</v>
      </c>
      <c r="F200" s="216" t="s">
        <v>1376</v>
      </c>
      <c r="G200" s="217" t="s">
        <v>1372</v>
      </c>
      <c r="H200" s="218">
        <v>1</v>
      </c>
      <c r="I200" s="219"/>
      <c r="J200" s="220">
        <f>ROUND(I200*H200,2)</f>
        <v>0</v>
      </c>
      <c r="K200" s="216" t="s">
        <v>257</v>
      </c>
      <c r="L200" s="45"/>
      <c r="M200" s="221" t="s">
        <v>19</v>
      </c>
      <c r="N200" s="222" t="s">
        <v>43</v>
      </c>
      <c r="O200" s="85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5" t="s">
        <v>161</v>
      </c>
      <c r="AT200" s="225" t="s">
        <v>156</v>
      </c>
      <c r="AU200" s="225" t="s">
        <v>81</v>
      </c>
      <c r="AY200" s="18" t="s">
        <v>153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8" t="s">
        <v>79</v>
      </c>
      <c r="BK200" s="226">
        <f>ROUND(I200*H200,2)</f>
        <v>0</v>
      </c>
      <c r="BL200" s="18" t="s">
        <v>161</v>
      </c>
      <c r="BM200" s="225" t="s">
        <v>1377</v>
      </c>
    </row>
    <row r="201" s="2" customFormat="1">
      <c r="A201" s="39"/>
      <c r="B201" s="40"/>
      <c r="C201" s="41"/>
      <c r="D201" s="227" t="s">
        <v>163</v>
      </c>
      <c r="E201" s="41"/>
      <c r="F201" s="228" t="s">
        <v>1376</v>
      </c>
      <c r="G201" s="41"/>
      <c r="H201" s="41"/>
      <c r="I201" s="229"/>
      <c r="J201" s="41"/>
      <c r="K201" s="41"/>
      <c r="L201" s="45"/>
      <c r="M201" s="230"/>
      <c r="N201" s="231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163</v>
      </c>
      <c r="AU201" s="18" t="s">
        <v>81</v>
      </c>
    </row>
    <row r="202" s="2" customFormat="1" ht="16.5" customHeight="1">
      <c r="A202" s="39"/>
      <c r="B202" s="40"/>
      <c r="C202" s="214" t="s">
        <v>426</v>
      </c>
      <c r="D202" s="214" t="s">
        <v>156</v>
      </c>
      <c r="E202" s="215" t="s">
        <v>1378</v>
      </c>
      <c r="F202" s="216" t="s">
        <v>1379</v>
      </c>
      <c r="G202" s="217" t="s">
        <v>1372</v>
      </c>
      <c r="H202" s="218">
        <v>1</v>
      </c>
      <c r="I202" s="219"/>
      <c r="J202" s="220">
        <f>ROUND(I202*H202,2)</f>
        <v>0</v>
      </c>
      <c r="K202" s="216" t="s">
        <v>257</v>
      </c>
      <c r="L202" s="45"/>
      <c r="M202" s="221" t="s">
        <v>19</v>
      </c>
      <c r="N202" s="222" t="s">
        <v>43</v>
      </c>
      <c r="O202" s="85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5" t="s">
        <v>161</v>
      </c>
      <c r="AT202" s="225" t="s">
        <v>156</v>
      </c>
      <c r="AU202" s="225" t="s">
        <v>81</v>
      </c>
      <c r="AY202" s="18" t="s">
        <v>153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8" t="s">
        <v>79</v>
      </c>
      <c r="BK202" s="226">
        <f>ROUND(I202*H202,2)</f>
        <v>0</v>
      </c>
      <c r="BL202" s="18" t="s">
        <v>161</v>
      </c>
      <c r="BM202" s="225" t="s">
        <v>1380</v>
      </c>
    </row>
    <row r="203" s="2" customFormat="1">
      <c r="A203" s="39"/>
      <c r="B203" s="40"/>
      <c r="C203" s="41"/>
      <c r="D203" s="227" t="s">
        <v>163</v>
      </c>
      <c r="E203" s="41"/>
      <c r="F203" s="228" t="s">
        <v>1379</v>
      </c>
      <c r="G203" s="41"/>
      <c r="H203" s="41"/>
      <c r="I203" s="229"/>
      <c r="J203" s="41"/>
      <c r="K203" s="41"/>
      <c r="L203" s="45"/>
      <c r="M203" s="230"/>
      <c r="N203" s="231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163</v>
      </c>
      <c r="AU203" s="18" t="s">
        <v>81</v>
      </c>
    </row>
    <row r="204" s="2" customFormat="1" ht="16.5" customHeight="1">
      <c r="A204" s="39"/>
      <c r="B204" s="40"/>
      <c r="C204" s="214" t="s">
        <v>431</v>
      </c>
      <c r="D204" s="214" t="s">
        <v>156</v>
      </c>
      <c r="E204" s="215" t="s">
        <v>1381</v>
      </c>
      <c r="F204" s="216" t="s">
        <v>1382</v>
      </c>
      <c r="G204" s="217" t="s">
        <v>1372</v>
      </c>
      <c r="H204" s="218">
        <v>1</v>
      </c>
      <c r="I204" s="219"/>
      <c r="J204" s="220">
        <f>ROUND(I204*H204,2)</f>
        <v>0</v>
      </c>
      <c r="K204" s="216" t="s">
        <v>257</v>
      </c>
      <c r="L204" s="45"/>
      <c r="M204" s="221" t="s">
        <v>19</v>
      </c>
      <c r="N204" s="222" t="s">
        <v>43</v>
      </c>
      <c r="O204" s="85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5" t="s">
        <v>161</v>
      </c>
      <c r="AT204" s="225" t="s">
        <v>156</v>
      </c>
      <c r="AU204" s="225" t="s">
        <v>81</v>
      </c>
      <c r="AY204" s="18" t="s">
        <v>153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8" t="s">
        <v>79</v>
      </c>
      <c r="BK204" s="226">
        <f>ROUND(I204*H204,2)</f>
        <v>0</v>
      </c>
      <c r="BL204" s="18" t="s">
        <v>161</v>
      </c>
      <c r="BM204" s="225" t="s">
        <v>1383</v>
      </c>
    </row>
    <row r="205" s="2" customFormat="1">
      <c r="A205" s="39"/>
      <c r="B205" s="40"/>
      <c r="C205" s="41"/>
      <c r="D205" s="227" t="s">
        <v>163</v>
      </c>
      <c r="E205" s="41"/>
      <c r="F205" s="228" t="s">
        <v>1382</v>
      </c>
      <c r="G205" s="41"/>
      <c r="H205" s="41"/>
      <c r="I205" s="229"/>
      <c r="J205" s="41"/>
      <c r="K205" s="41"/>
      <c r="L205" s="45"/>
      <c r="M205" s="268"/>
      <c r="N205" s="269"/>
      <c r="O205" s="270"/>
      <c r="P205" s="270"/>
      <c r="Q205" s="270"/>
      <c r="R205" s="270"/>
      <c r="S205" s="270"/>
      <c r="T205" s="271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163</v>
      </c>
      <c r="AU205" s="18" t="s">
        <v>81</v>
      </c>
    </row>
    <row r="206" s="2" customFormat="1" ht="6.96" customHeight="1">
      <c r="A206" s="39"/>
      <c r="B206" s="60"/>
      <c r="C206" s="61"/>
      <c r="D206" s="61"/>
      <c r="E206" s="61"/>
      <c r="F206" s="61"/>
      <c r="G206" s="61"/>
      <c r="H206" s="61"/>
      <c r="I206" s="61"/>
      <c r="J206" s="61"/>
      <c r="K206" s="61"/>
      <c r="L206" s="45"/>
      <c r="M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</row>
  </sheetData>
  <sheetProtection sheet="1" autoFilter="0" formatColumns="0" formatRows="0" objects="1" scenarios="1" spinCount="100000" saltValue="s+nbuATP6GpmYvCiTAzSwVH2Zph+6vOxzN8g8LjMJgZyy49LjmqTaaPs2AVuHg9FCMg+xyD1/37AnoyFtvu9ow==" hashValue="MmRvKHry6xlsOlru/9g7uhRgZfjeUO55+v3Mq6qm/REDKMgnEUwHnxwqUpGq4Mtla4lzHEgSn0G/9g8gzByQkA==" algorithmName="SHA-512" password="CC35"/>
  <autoFilter ref="C94:K2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04" r:id="rId1" display="https://podminky.urs.cz/item/CS_URS_2025_02/741910401"/>
    <hyperlink ref="F117" r:id="rId2" display="https://podminky.urs.cz/item/CS_URS_2025_02/210100151"/>
    <hyperlink ref="F120" r:id="rId3" display="https://podminky.urs.cz/item/CS_URS_2025_02/210100252"/>
    <hyperlink ref="F125" r:id="rId4" display="https://podminky.urs.cz/item/CS_URS_2025_02/741310251"/>
    <hyperlink ref="F134" r:id="rId5" display="https://podminky.urs.cz/item/CS_URS_2025_02/741313052"/>
    <hyperlink ref="F141" r:id="rId6" display="https://podminky.urs.cz/item/CS_URS_2025_02/741210201"/>
    <hyperlink ref="F144" r:id="rId7" display="https://podminky.urs.cz/item/CS_URS_2025_02/741372112"/>
    <hyperlink ref="F147" r:id="rId8" display="https://podminky.urs.cz/item/CS_URS_2025_02/210280002"/>
    <hyperlink ref="F150" r:id="rId9" display="https://podminky.urs.cz/item/CS_URS_2025_02/210280712"/>
    <hyperlink ref="F159" r:id="rId10" display="https://podminky.urs.cz/item/CS_URS_2025_02/210812019"/>
    <hyperlink ref="F169" r:id="rId11" display="https://podminky.urs.cz/item/CS_URS_2025_02/468081526"/>
    <hyperlink ref="F180" r:id="rId12" display="https://podminky.urs.cz/item/CS_URS_2025_02/460941212"/>
    <hyperlink ref="F183" r:id="rId13" display="https://podminky.urs.cz/item/CS_URS_2025_02/460941215"/>
    <hyperlink ref="F187" r:id="rId14" display="https://podminky.urs.cz/item/CS_URS_2025_02/HZS2221"/>
    <hyperlink ref="F190" r:id="rId15" display="https://podminky.urs.cz/item/CS_URS_2025_02/HZS2222"/>
    <hyperlink ref="F193" r:id="rId16" display="https://podminky.urs.cz/item/CS_URS_2025_02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106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IROP výzva 37 (ZŠ Hornická)</v>
      </c>
      <c r="F7" s="144"/>
      <c r="G7" s="144"/>
      <c r="H7" s="144"/>
      <c r="L7" s="21"/>
    </row>
    <row r="8">
      <c r="B8" s="21"/>
      <c r="D8" s="144" t="s">
        <v>107</v>
      </c>
      <c r="L8" s="21"/>
    </row>
    <row r="9" s="1" customFormat="1" ht="16.5" customHeight="1">
      <c r="B9" s="21"/>
      <c r="E9" s="145" t="s">
        <v>1218</v>
      </c>
      <c r="F9" s="1"/>
      <c r="G9" s="1"/>
      <c r="H9" s="1"/>
      <c r="L9" s="21"/>
    </row>
    <row r="10" s="1" customFormat="1" ht="12" customHeight="1">
      <c r="B10" s="21"/>
      <c r="D10" s="144" t="s">
        <v>109</v>
      </c>
      <c r="L10" s="21"/>
    </row>
    <row r="11" s="2" customFormat="1" ht="16.5" customHeight="1">
      <c r="A11" s="39"/>
      <c r="B11" s="45"/>
      <c r="C11" s="39"/>
      <c r="D11" s="39"/>
      <c r="E11" s="157" t="s">
        <v>110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1384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1385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22</v>
      </c>
      <c r="G16" s="39"/>
      <c r="H16" s="39"/>
      <c r="I16" s="144" t="s">
        <v>23</v>
      </c>
      <c r="J16" s="148" t="str">
        <f>'Rekapitulace stavby'!AN8</f>
        <v>29. 1. 2026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">
        <v>19</v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">
        <v>27</v>
      </c>
      <c r="F19" s="39"/>
      <c r="G19" s="39"/>
      <c r="H19" s="39"/>
      <c r="I19" s="144" t="s">
        <v>28</v>
      </c>
      <c r="J19" s="134" t="s">
        <v>19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">
        <v>19</v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">
        <v>32</v>
      </c>
      <c r="F25" s="39"/>
      <c r="G25" s="39"/>
      <c r="H25" s="39"/>
      <c r="I25" s="144" t="s">
        <v>28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34</v>
      </c>
      <c r="E27" s="39"/>
      <c r="F27" s="39"/>
      <c r="G27" s="39"/>
      <c r="H27" s="39"/>
      <c r="I27" s="144" t="s">
        <v>26</v>
      </c>
      <c r="J27" s="134" t="s">
        <v>19</v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35</v>
      </c>
      <c r="F28" s="39"/>
      <c r="G28" s="39"/>
      <c r="H28" s="39"/>
      <c r="I28" s="144" t="s">
        <v>28</v>
      </c>
      <c r="J28" s="134" t="s">
        <v>19</v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71.25" customHeight="1">
      <c r="A31" s="149"/>
      <c r="B31" s="150"/>
      <c r="C31" s="149"/>
      <c r="D31" s="149"/>
      <c r="E31" s="151" t="s">
        <v>37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38</v>
      </c>
      <c r="E34" s="39"/>
      <c r="F34" s="39"/>
      <c r="G34" s="39"/>
      <c r="H34" s="39"/>
      <c r="I34" s="39"/>
      <c r="J34" s="155">
        <f>ROUND(J99,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40</v>
      </c>
      <c r="G36" s="39"/>
      <c r="H36" s="39"/>
      <c r="I36" s="156" t="s">
        <v>39</v>
      </c>
      <c r="J36" s="156" t="s">
        <v>41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42</v>
      </c>
      <c r="E37" s="144" t="s">
        <v>43</v>
      </c>
      <c r="F37" s="158">
        <f>ROUND((SUM(BE99:BE231)),  2)</f>
        <v>0</v>
      </c>
      <c r="G37" s="39"/>
      <c r="H37" s="39"/>
      <c r="I37" s="159">
        <v>0.20999999999999999</v>
      </c>
      <c r="J37" s="158">
        <f>ROUND(((SUM(BE99:BE231))*I37),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44</v>
      </c>
      <c r="F38" s="158">
        <f>ROUND((SUM(BF99:BF231)),  2)</f>
        <v>0</v>
      </c>
      <c r="G38" s="39"/>
      <c r="H38" s="39"/>
      <c r="I38" s="159">
        <v>0.12</v>
      </c>
      <c r="J38" s="158">
        <f>ROUND(((SUM(BF99:BF231))*I38),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45</v>
      </c>
      <c r="F39" s="158">
        <f>ROUND((SUM(BG99:BG231)),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46</v>
      </c>
      <c r="F40" s="158">
        <f>ROUND((SUM(BH99:BH231)),  2)</f>
        <v>0</v>
      </c>
      <c r="G40" s="39"/>
      <c r="H40" s="39"/>
      <c r="I40" s="159">
        <v>0.12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47</v>
      </c>
      <c r="F41" s="158">
        <f>ROUND((SUM(BI99:BI231)),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48</v>
      </c>
      <c r="E43" s="162"/>
      <c r="F43" s="162"/>
      <c r="G43" s="163" t="s">
        <v>49</v>
      </c>
      <c r="H43" s="164" t="s">
        <v>50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111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IROP výzva 37 (ZŠ Hornická)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107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1218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109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72" t="s">
        <v>110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1384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SO-01 - Učebna CIZÍ JAZYK s využitím IT č.m.90 materiál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ZŠ Hornická, Chomutov</v>
      </c>
      <c r="G60" s="41"/>
      <c r="H60" s="41"/>
      <c r="I60" s="33" t="s">
        <v>23</v>
      </c>
      <c r="J60" s="73" t="str">
        <f>IF(J16="","",J16)</f>
        <v>29. 1. 2026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40.05" customHeight="1">
      <c r="A62" s="39"/>
      <c r="B62" s="40"/>
      <c r="C62" s="33" t="s">
        <v>25</v>
      </c>
      <c r="D62" s="41"/>
      <c r="E62" s="41"/>
      <c r="F62" s="28" t="str">
        <f>E19</f>
        <v>Statutární město Chomutov</v>
      </c>
      <c r="G62" s="41"/>
      <c r="H62" s="41"/>
      <c r="I62" s="33" t="s">
        <v>31</v>
      </c>
      <c r="J62" s="37" t="str">
        <f>E25</f>
        <v>CZECHOTEC Engineering spol. s.r.o.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Miroslav Dostál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112</v>
      </c>
      <c r="D65" s="173"/>
      <c r="E65" s="173"/>
      <c r="F65" s="173"/>
      <c r="G65" s="173"/>
      <c r="H65" s="173"/>
      <c r="I65" s="173"/>
      <c r="J65" s="174" t="s">
        <v>113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70</v>
      </c>
      <c r="D67" s="41"/>
      <c r="E67" s="41"/>
      <c r="F67" s="41"/>
      <c r="G67" s="41"/>
      <c r="H67" s="41"/>
      <c r="I67" s="41"/>
      <c r="J67" s="103">
        <f>J99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114</v>
      </c>
    </row>
    <row r="68" s="9" customFormat="1" ht="24.96" customHeight="1">
      <c r="A68" s="9"/>
      <c r="B68" s="176"/>
      <c r="C68" s="177"/>
      <c r="D68" s="178" t="s">
        <v>1219</v>
      </c>
      <c r="E68" s="179"/>
      <c r="F68" s="179"/>
      <c r="G68" s="179"/>
      <c r="H68" s="179"/>
      <c r="I68" s="179"/>
      <c r="J68" s="180">
        <f>J100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1386</v>
      </c>
      <c r="E69" s="184"/>
      <c r="F69" s="184"/>
      <c r="G69" s="184"/>
      <c r="H69" s="184"/>
      <c r="I69" s="184"/>
      <c r="J69" s="185">
        <f>J101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1387</v>
      </c>
      <c r="E70" s="179"/>
      <c r="F70" s="179"/>
      <c r="G70" s="179"/>
      <c r="H70" s="179"/>
      <c r="I70" s="179"/>
      <c r="J70" s="180">
        <f>J124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6"/>
      <c r="D71" s="183" t="s">
        <v>1388</v>
      </c>
      <c r="E71" s="184"/>
      <c r="F71" s="184"/>
      <c r="G71" s="184"/>
      <c r="H71" s="184"/>
      <c r="I71" s="184"/>
      <c r="J71" s="185">
        <f>J125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1389</v>
      </c>
      <c r="E72" s="184"/>
      <c r="F72" s="184"/>
      <c r="G72" s="184"/>
      <c r="H72" s="184"/>
      <c r="I72" s="184"/>
      <c r="J72" s="185">
        <f>J130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1390</v>
      </c>
      <c r="E73" s="184"/>
      <c r="F73" s="184"/>
      <c r="G73" s="184"/>
      <c r="H73" s="184"/>
      <c r="I73" s="184"/>
      <c r="J73" s="185">
        <f>J163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1391</v>
      </c>
      <c r="E74" s="184"/>
      <c r="F74" s="184"/>
      <c r="G74" s="184"/>
      <c r="H74" s="184"/>
      <c r="I74" s="184"/>
      <c r="J74" s="185">
        <f>J172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6"/>
      <c r="C75" s="177"/>
      <c r="D75" s="178" t="s">
        <v>1392</v>
      </c>
      <c r="E75" s="179"/>
      <c r="F75" s="179"/>
      <c r="G75" s="179"/>
      <c r="H75" s="179"/>
      <c r="I75" s="179"/>
      <c r="J75" s="180">
        <f>J211</f>
        <v>0</v>
      </c>
      <c r="K75" s="177"/>
      <c r="L75" s="181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2" customFormat="1" ht="21.84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138</v>
      </c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1" t="str">
        <f>E7</f>
        <v>IROP výzva 37 (ZŠ Hornická)</v>
      </c>
      <c r="F85" s="33"/>
      <c r="G85" s="33"/>
      <c r="H85" s="33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71" t="s">
        <v>1218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109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272" t="s">
        <v>110</v>
      </c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1384</v>
      </c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0" t="str">
        <f>E13</f>
        <v>SO-01 - Učebna CIZÍ JAZYK s využitím IT č.m.90 materiál</v>
      </c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21</v>
      </c>
      <c r="D93" s="41"/>
      <c r="E93" s="41"/>
      <c r="F93" s="28" t="str">
        <f>F16</f>
        <v xml:space="preserve"> ZŠ Hornická, Chomutov</v>
      </c>
      <c r="G93" s="41"/>
      <c r="H93" s="41"/>
      <c r="I93" s="33" t="s">
        <v>23</v>
      </c>
      <c r="J93" s="73" t="str">
        <f>IF(J16="","",J16)</f>
        <v>29. 1. 2026</v>
      </c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40.05" customHeight="1">
      <c r="A95" s="39"/>
      <c r="B95" s="40"/>
      <c r="C95" s="33" t="s">
        <v>25</v>
      </c>
      <c r="D95" s="41"/>
      <c r="E95" s="41"/>
      <c r="F95" s="28" t="str">
        <f>E19</f>
        <v>Statutární město Chomutov</v>
      </c>
      <c r="G95" s="41"/>
      <c r="H95" s="41"/>
      <c r="I95" s="33" t="s">
        <v>31</v>
      </c>
      <c r="J95" s="37" t="str">
        <f>E25</f>
        <v>CZECHOTEC Engineering spol. s.r.o.</v>
      </c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29</v>
      </c>
      <c r="D96" s="41"/>
      <c r="E96" s="41"/>
      <c r="F96" s="28" t="str">
        <f>IF(E22="","",E22)</f>
        <v>Vyplň údaj</v>
      </c>
      <c r="G96" s="41"/>
      <c r="H96" s="41"/>
      <c r="I96" s="33" t="s">
        <v>34</v>
      </c>
      <c r="J96" s="37" t="str">
        <f>E28</f>
        <v>Miroslav Dostál</v>
      </c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46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11" customFormat="1" ht="29.28" customHeight="1">
      <c r="A98" s="187"/>
      <c r="B98" s="188"/>
      <c r="C98" s="189" t="s">
        <v>139</v>
      </c>
      <c r="D98" s="190" t="s">
        <v>57</v>
      </c>
      <c r="E98" s="190" t="s">
        <v>53</v>
      </c>
      <c r="F98" s="190" t="s">
        <v>54</v>
      </c>
      <c r="G98" s="190" t="s">
        <v>140</v>
      </c>
      <c r="H98" s="190" t="s">
        <v>141</v>
      </c>
      <c r="I98" s="190" t="s">
        <v>142</v>
      </c>
      <c r="J98" s="190" t="s">
        <v>113</v>
      </c>
      <c r="K98" s="191" t="s">
        <v>143</v>
      </c>
      <c r="L98" s="192"/>
      <c r="M98" s="93" t="s">
        <v>19</v>
      </c>
      <c r="N98" s="94" t="s">
        <v>42</v>
      </c>
      <c r="O98" s="94" t="s">
        <v>144</v>
      </c>
      <c r="P98" s="94" t="s">
        <v>145</v>
      </c>
      <c r="Q98" s="94" t="s">
        <v>146</v>
      </c>
      <c r="R98" s="94" t="s">
        <v>147</v>
      </c>
      <c r="S98" s="94" t="s">
        <v>148</v>
      </c>
      <c r="T98" s="95" t="s">
        <v>149</v>
      </c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</row>
    <row r="99" s="2" customFormat="1" ht="22.8" customHeight="1">
      <c r="A99" s="39"/>
      <c r="B99" s="40"/>
      <c r="C99" s="100" t="s">
        <v>150</v>
      </c>
      <c r="D99" s="41"/>
      <c r="E99" s="41"/>
      <c r="F99" s="41"/>
      <c r="G99" s="41"/>
      <c r="H99" s="41"/>
      <c r="I99" s="41"/>
      <c r="J99" s="193">
        <f>BK99</f>
        <v>0</v>
      </c>
      <c r="K99" s="41"/>
      <c r="L99" s="45"/>
      <c r="M99" s="96"/>
      <c r="N99" s="194"/>
      <c r="O99" s="97"/>
      <c r="P99" s="195">
        <f>P100+P124+P211</f>
        <v>0</v>
      </c>
      <c r="Q99" s="97"/>
      <c r="R99" s="195">
        <f>R100+R124+R211</f>
        <v>0</v>
      </c>
      <c r="S99" s="97"/>
      <c r="T99" s="196">
        <f>T100+T124+T211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71</v>
      </c>
      <c r="AU99" s="18" t="s">
        <v>114</v>
      </c>
      <c r="BK99" s="197">
        <f>BK100+BK124+BK211</f>
        <v>0</v>
      </c>
    </row>
    <row r="100" s="12" customFormat="1" ht="25.92" customHeight="1">
      <c r="A100" s="12"/>
      <c r="B100" s="198"/>
      <c r="C100" s="199"/>
      <c r="D100" s="200" t="s">
        <v>71</v>
      </c>
      <c r="E100" s="201" t="s">
        <v>151</v>
      </c>
      <c r="F100" s="201" t="s">
        <v>151</v>
      </c>
      <c r="G100" s="199"/>
      <c r="H100" s="199"/>
      <c r="I100" s="202"/>
      <c r="J100" s="203">
        <f>BK100</f>
        <v>0</v>
      </c>
      <c r="K100" s="199"/>
      <c r="L100" s="204"/>
      <c r="M100" s="205"/>
      <c r="N100" s="206"/>
      <c r="O100" s="206"/>
      <c r="P100" s="207">
        <f>P101</f>
        <v>0</v>
      </c>
      <c r="Q100" s="206"/>
      <c r="R100" s="207">
        <f>R101</f>
        <v>0</v>
      </c>
      <c r="S100" s="206"/>
      <c r="T100" s="208">
        <f>T101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79</v>
      </c>
      <c r="AT100" s="210" t="s">
        <v>71</v>
      </c>
      <c r="AU100" s="210" t="s">
        <v>72</v>
      </c>
      <c r="AY100" s="209" t="s">
        <v>153</v>
      </c>
      <c r="BK100" s="211">
        <f>BK101</f>
        <v>0</v>
      </c>
    </row>
    <row r="101" s="12" customFormat="1" ht="22.8" customHeight="1">
      <c r="A101" s="12"/>
      <c r="B101" s="198"/>
      <c r="C101" s="199"/>
      <c r="D101" s="200" t="s">
        <v>71</v>
      </c>
      <c r="E101" s="212" t="s">
        <v>1393</v>
      </c>
      <c r="F101" s="212" t="s">
        <v>1394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SUM(P102:P123)</f>
        <v>0</v>
      </c>
      <c r="Q101" s="206"/>
      <c r="R101" s="207">
        <f>SUM(R102:R123)</f>
        <v>0</v>
      </c>
      <c r="S101" s="206"/>
      <c r="T101" s="208">
        <f>SUM(T102:T123)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79</v>
      </c>
      <c r="AT101" s="210" t="s">
        <v>71</v>
      </c>
      <c r="AU101" s="210" t="s">
        <v>79</v>
      </c>
      <c r="AY101" s="209" t="s">
        <v>153</v>
      </c>
      <c r="BK101" s="211">
        <f>SUM(BK102:BK123)</f>
        <v>0</v>
      </c>
    </row>
    <row r="102" s="2" customFormat="1" ht="24.15" customHeight="1">
      <c r="A102" s="39"/>
      <c r="B102" s="40"/>
      <c r="C102" s="257" t="s">
        <v>79</v>
      </c>
      <c r="D102" s="257" t="s">
        <v>370</v>
      </c>
      <c r="E102" s="258" t="s">
        <v>1395</v>
      </c>
      <c r="F102" s="259" t="s">
        <v>1396</v>
      </c>
      <c r="G102" s="260" t="s">
        <v>256</v>
      </c>
      <c r="H102" s="261">
        <v>1</v>
      </c>
      <c r="I102" s="262"/>
      <c r="J102" s="263">
        <f>ROUND(I102*H102,2)</f>
        <v>0</v>
      </c>
      <c r="K102" s="259" t="s">
        <v>257</v>
      </c>
      <c r="L102" s="264"/>
      <c r="M102" s="265" t="s">
        <v>19</v>
      </c>
      <c r="N102" s="266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208</v>
      </c>
      <c r="AT102" s="225" t="s">
        <v>370</v>
      </c>
      <c r="AU102" s="225" t="s">
        <v>81</v>
      </c>
      <c r="AY102" s="18" t="s">
        <v>153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79</v>
      </c>
      <c r="BK102" s="226">
        <f>ROUND(I102*H102,2)</f>
        <v>0</v>
      </c>
      <c r="BL102" s="18" t="s">
        <v>161</v>
      </c>
      <c r="BM102" s="225" t="s">
        <v>1397</v>
      </c>
    </row>
    <row r="103" s="2" customFormat="1">
      <c r="A103" s="39"/>
      <c r="B103" s="40"/>
      <c r="C103" s="41"/>
      <c r="D103" s="227" t="s">
        <v>163</v>
      </c>
      <c r="E103" s="41"/>
      <c r="F103" s="228" t="s">
        <v>1396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163</v>
      </c>
      <c r="AU103" s="18" t="s">
        <v>81</v>
      </c>
    </row>
    <row r="104" s="2" customFormat="1" ht="16.5" customHeight="1">
      <c r="A104" s="39"/>
      <c r="B104" s="40"/>
      <c r="C104" s="257" t="s">
        <v>81</v>
      </c>
      <c r="D104" s="257" t="s">
        <v>370</v>
      </c>
      <c r="E104" s="258" t="s">
        <v>1398</v>
      </c>
      <c r="F104" s="259" t="s">
        <v>1399</v>
      </c>
      <c r="G104" s="260" t="s">
        <v>256</v>
      </c>
      <c r="H104" s="261">
        <v>1</v>
      </c>
      <c r="I104" s="262"/>
      <c r="J104" s="263">
        <f>ROUND(I104*H104,2)</f>
        <v>0</v>
      </c>
      <c r="K104" s="259" t="s">
        <v>257</v>
      </c>
      <c r="L104" s="264"/>
      <c r="M104" s="265" t="s">
        <v>19</v>
      </c>
      <c r="N104" s="266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208</v>
      </c>
      <c r="AT104" s="225" t="s">
        <v>370</v>
      </c>
      <c r="AU104" s="225" t="s">
        <v>81</v>
      </c>
      <c r="AY104" s="18" t="s">
        <v>153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79</v>
      </c>
      <c r="BK104" s="226">
        <f>ROUND(I104*H104,2)</f>
        <v>0</v>
      </c>
      <c r="BL104" s="18" t="s">
        <v>161</v>
      </c>
      <c r="BM104" s="225" t="s">
        <v>1400</v>
      </c>
    </row>
    <row r="105" s="2" customFormat="1">
      <c r="A105" s="39"/>
      <c r="B105" s="40"/>
      <c r="C105" s="41"/>
      <c r="D105" s="227" t="s">
        <v>163</v>
      </c>
      <c r="E105" s="41"/>
      <c r="F105" s="228" t="s">
        <v>1399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163</v>
      </c>
      <c r="AU105" s="18" t="s">
        <v>81</v>
      </c>
    </row>
    <row r="106" s="2" customFormat="1" ht="16.5" customHeight="1">
      <c r="A106" s="39"/>
      <c r="B106" s="40"/>
      <c r="C106" s="257" t="s">
        <v>99</v>
      </c>
      <c r="D106" s="257" t="s">
        <v>370</v>
      </c>
      <c r="E106" s="258" t="s">
        <v>1401</v>
      </c>
      <c r="F106" s="259" t="s">
        <v>1402</v>
      </c>
      <c r="G106" s="260" t="s">
        <v>256</v>
      </c>
      <c r="H106" s="261">
        <v>4</v>
      </c>
      <c r="I106" s="262"/>
      <c r="J106" s="263">
        <f>ROUND(I106*H106,2)</f>
        <v>0</v>
      </c>
      <c r="K106" s="259" t="s">
        <v>257</v>
      </c>
      <c r="L106" s="264"/>
      <c r="M106" s="265" t="s">
        <v>19</v>
      </c>
      <c r="N106" s="266" t="s">
        <v>43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208</v>
      </c>
      <c r="AT106" s="225" t="s">
        <v>370</v>
      </c>
      <c r="AU106" s="225" t="s">
        <v>81</v>
      </c>
      <c r="AY106" s="18" t="s">
        <v>153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79</v>
      </c>
      <c r="BK106" s="226">
        <f>ROUND(I106*H106,2)</f>
        <v>0</v>
      </c>
      <c r="BL106" s="18" t="s">
        <v>161</v>
      </c>
      <c r="BM106" s="225" t="s">
        <v>1403</v>
      </c>
    </row>
    <row r="107" s="2" customFormat="1">
      <c r="A107" s="39"/>
      <c r="B107" s="40"/>
      <c r="C107" s="41"/>
      <c r="D107" s="227" t="s">
        <v>163</v>
      </c>
      <c r="E107" s="41"/>
      <c r="F107" s="228" t="s">
        <v>1402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163</v>
      </c>
      <c r="AU107" s="18" t="s">
        <v>81</v>
      </c>
    </row>
    <row r="108" s="2" customFormat="1" ht="16.5" customHeight="1">
      <c r="A108" s="39"/>
      <c r="B108" s="40"/>
      <c r="C108" s="257" t="s">
        <v>161</v>
      </c>
      <c r="D108" s="257" t="s">
        <v>370</v>
      </c>
      <c r="E108" s="258" t="s">
        <v>1404</v>
      </c>
      <c r="F108" s="259" t="s">
        <v>1405</v>
      </c>
      <c r="G108" s="260" t="s">
        <v>256</v>
      </c>
      <c r="H108" s="261">
        <v>1</v>
      </c>
      <c r="I108" s="262"/>
      <c r="J108" s="263">
        <f>ROUND(I108*H108,2)</f>
        <v>0</v>
      </c>
      <c r="K108" s="259" t="s">
        <v>257</v>
      </c>
      <c r="L108" s="264"/>
      <c r="M108" s="265" t="s">
        <v>19</v>
      </c>
      <c r="N108" s="266" t="s">
        <v>43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208</v>
      </c>
      <c r="AT108" s="225" t="s">
        <v>370</v>
      </c>
      <c r="AU108" s="225" t="s">
        <v>81</v>
      </c>
      <c r="AY108" s="18" t="s">
        <v>153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79</v>
      </c>
      <c r="BK108" s="226">
        <f>ROUND(I108*H108,2)</f>
        <v>0</v>
      </c>
      <c r="BL108" s="18" t="s">
        <v>161</v>
      </c>
      <c r="BM108" s="225" t="s">
        <v>1406</v>
      </c>
    </row>
    <row r="109" s="2" customFormat="1">
      <c r="A109" s="39"/>
      <c r="B109" s="40"/>
      <c r="C109" s="41"/>
      <c r="D109" s="227" t="s">
        <v>163</v>
      </c>
      <c r="E109" s="41"/>
      <c r="F109" s="228" t="s">
        <v>1405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163</v>
      </c>
      <c r="AU109" s="18" t="s">
        <v>81</v>
      </c>
    </row>
    <row r="110" s="2" customFormat="1" ht="16.5" customHeight="1">
      <c r="A110" s="39"/>
      <c r="B110" s="40"/>
      <c r="C110" s="257" t="s">
        <v>188</v>
      </c>
      <c r="D110" s="257" t="s">
        <v>370</v>
      </c>
      <c r="E110" s="258" t="s">
        <v>1407</v>
      </c>
      <c r="F110" s="259" t="s">
        <v>1408</v>
      </c>
      <c r="G110" s="260" t="s">
        <v>256</v>
      </c>
      <c r="H110" s="261">
        <v>1</v>
      </c>
      <c r="I110" s="262"/>
      <c r="J110" s="263">
        <f>ROUND(I110*H110,2)</f>
        <v>0</v>
      </c>
      <c r="K110" s="259" t="s">
        <v>257</v>
      </c>
      <c r="L110" s="264"/>
      <c r="M110" s="265" t="s">
        <v>19</v>
      </c>
      <c r="N110" s="266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208</v>
      </c>
      <c r="AT110" s="225" t="s">
        <v>370</v>
      </c>
      <c r="AU110" s="225" t="s">
        <v>81</v>
      </c>
      <c r="AY110" s="18" t="s">
        <v>153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79</v>
      </c>
      <c r="BK110" s="226">
        <f>ROUND(I110*H110,2)</f>
        <v>0</v>
      </c>
      <c r="BL110" s="18" t="s">
        <v>161</v>
      </c>
      <c r="BM110" s="225" t="s">
        <v>1409</v>
      </c>
    </row>
    <row r="111" s="2" customFormat="1">
      <c r="A111" s="39"/>
      <c r="B111" s="40"/>
      <c r="C111" s="41"/>
      <c r="D111" s="227" t="s">
        <v>163</v>
      </c>
      <c r="E111" s="41"/>
      <c r="F111" s="228" t="s">
        <v>1408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163</v>
      </c>
      <c r="AU111" s="18" t="s">
        <v>81</v>
      </c>
    </row>
    <row r="112" s="2" customFormat="1" ht="16.5" customHeight="1">
      <c r="A112" s="39"/>
      <c r="B112" s="40"/>
      <c r="C112" s="257" t="s">
        <v>154</v>
      </c>
      <c r="D112" s="257" t="s">
        <v>370</v>
      </c>
      <c r="E112" s="258" t="s">
        <v>1410</v>
      </c>
      <c r="F112" s="259" t="s">
        <v>1411</v>
      </c>
      <c r="G112" s="260" t="s">
        <v>256</v>
      </c>
      <c r="H112" s="261">
        <v>1</v>
      </c>
      <c r="I112" s="262"/>
      <c r="J112" s="263">
        <f>ROUND(I112*H112,2)</f>
        <v>0</v>
      </c>
      <c r="K112" s="259" t="s">
        <v>257</v>
      </c>
      <c r="L112" s="264"/>
      <c r="M112" s="265" t="s">
        <v>19</v>
      </c>
      <c r="N112" s="266" t="s">
        <v>43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208</v>
      </c>
      <c r="AT112" s="225" t="s">
        <v>370</v>
      </c>
      <c r="AU112" s="225" t="s">
        <v>81</v>
      </c>
      <c r="AY112" s="18" t="s">
        <v>153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79</v>
      </c>
      <c r="BK112" s="226">
        <f>ROUND(I112*H112,2)</f>
        <v>0</v>
      </c>
      <c r="BL112" s="18" t="s">
        <v>161</v>
      </c>
      <c r="BM112" s="225" t="s">
        <v>1412</v>
      </c>
    </row>
    <row r="113" s="2" customFormat="1">
      <c r="A113" s="39"/>
      <c r="B113" s="40"/>
      <c r="C113" s="41"/>
      <c r="D113" s="227" t="s">
        <v>163</v>
      </c>
      <c r="E113" s="41"/>
      <c r="F113" s="228" t="s">
        <v>1411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163</v>
      </c>
      <c r="AU113" s="18" t="s">
        <v>81</v>
      </c>
    </row>
    <row r="114" s="2" customFormat="1" ht="16.5" customHeight="1">
      <c r="A114" s="39"/>
      <c r="B114" s="40"/>
      <c r="C114" s="257" t="s">
        <v>202</v>
      </c>
      <c r="D114" s="257" t="s">
        <v>370</v>
      </c>
      <c r="E114" s="258" t="s">
        <v>1413</v>
      </c>
      <c r="F114" s="259" t="s">
        <v>1414</v>
      </c>
      <c r="G114" s="260" t="s">
        <v>256</v>
      </c>
      <c r="H114" s="261">
        <v>1</v>
      </c>
      <c r="I114" s="262"/>
      <c r="J114" s="263">
        <f>ROUND(I114*H114,2)</f>
        <v>0</v>
      </c>
      <c r="K114" s="259" t="s">
        <v>257</v>
      </c>
      <c r="L114" s="264"/>
      <c r="M114" s="265" t="s">
        <v>19</v>
      </c>
      <c r="N114" s="266" t="s">
        <v>43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208</v>
      </c>
      <c r="AT114" s="225" t="s">
        <v>370</v>
      </c>
      <c r="AU114" s="225" t="s">
        <v>81</v>
      </c>
      <c r="AY114" s="18" t="s">
        <v>153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79</v>
      </c>
      <c r="BK114" s="226">
        <f>ROUND(I114*H114,2)</f>
        <v>0</v>
      </c>
      <c r="BL114" s="18" t="s">
        <v>161</v>
      </c>
      <c r="BM114" s="225" t="s">
        <v>1415</v>
      </c>
    </row>
    <row r="115" s="2" customFormat="1">
      <c r="A115" s="39"/>
      <c r="B115" s="40"/>
      <c r="C115" s="41"/>
      <c r="D115" s="227" t="s">
        <v>163</v>
      </c>
      <c r="E115" s="41"/>
      <c r="F115" s="228" t="s">
        <v>1414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163</v>
      </c>
      <c r="AU115" s="18" t="s">
        <v>81</v>
      </c>
    </row>
    <row r="116" s="2" customFormat="1" ht="16.5" customHeight="1">
      <c r="A116" s="39"/>
      <c r="B116" s="40"/>
      <c r="C116" s="257" t="s">
        <v>208</v>
      </c>
      <c r="D116" s="257" t="s">
        <v>370</v>
      </c>
      <c r="E116" s="258" t="s">
        <v>1416</v>
      </c>
      <c r="F116" s="259" t="s">
        <v>1417</v>
      </c>
      <c r="G116" s="260" t="s">
        <v>256</v>
      </c>
      <c r="H116" s="261">
        <v>1</v>
      </c>
      <c r="I116" s="262"/>
      <c r="J116" s="263">
        <f>ROUND(I116*H116,2)</f>
        <v>0</v>
      </c>
      <c r="K116" s="259" t="s">
        <v>257</v>
      </c>
      <c r="L116" s="264"/>
      <c r="M116" s="265" t="s">
        <v>19</v>
      </c>
      <c r="N116" s="266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208</v>
      </c>
      <c r="AT116" s="225" t="s">
        <v>370</v>
      </c>
      <c r="AU116" s="225" t="s">
        <v>81</v>
      </c>
      <c r="AY116" s="18" t="s">
        <v>153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79</v>
      </c>
      <c r="BK116" s="226">
        <f>ROUND(I116*H116,2)</f>
        <v>0</v>
      </c>
      <c r="BL116" s="18" t="s">
        <v>161</v>
      </c>
      <c r="BM116" s="225" t="s">
        <v>1418</v>
      </c>
    </row>
    <row r="117" s="2" customFormat="1">
      <c r="A117" s="39"/>
      <c r="B117" s="40"/>
      <c r="C117" s="41"/>
      <c r="D117" s="227" t="s">
        <v>163</v>
      </c>
      <c r="E117" s="41"/>
      <c r="F117" s="228" t="s">
        <v>1417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163</v>
      </c>
      <c r="AU117" s="18" t="s">
        <v>81</v>
      </c>
    </row>
    <row r="118" s="2" customFormat="1" ht="16.5" customHeight="1">
      <c r="A118" s="39"/>
      <c r="B118" s="40"/>
      <c r="C118" s="257" t="s">
        <v>214</v>
      </c>
      <c r="D118" s="257" t="s">
        <v>370</v>
      </c>
      <c r="E118" s="258" t="s">
        <v>1419</v>
      </c>
      <c r="F118" s="259" t="s">
        <v>1420</v>
      </c>
      <c r="G118" s="260" t="s">
        <v>322</v>
      </c>
      <c r="H118" s="261">
        <v>1</v>
      </c>
      <c r="I118" s="262"/>
      <c r="J118" s="263">
        <f>ROUND(I118*H118,2)</f>
        <v>0</v>
      </c>
      <c r="K118" s="259" t="s">
        <v>257</v>
      </c>
      <c r="L118" s="264"/>
      <c r="M118" s="265" t="s">
        <v>19</v>
      </c>
      <c r="N118" s="266" t="s">
        <v>43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208</v>
      </c>
      <c r="AT118" s="225" t="s">
        <v>370</v>
      </c>
      <c r="AU118" s="225" t="s">
        <v>81</v>
      </c>
      <c r="AY118" s="18" t="s">
        <v>153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79</v>
      </c>
      <c r="BK118" s="226">
        <f>ROUND(I118*H118,2)</f>
        <v>0</v>
      </c>
      <c r="BL118" s="18" t="s">
        <v>161</v>
      </c>
      <c r="BM118" s="225" t="s">
        <v>1421</v>
      </c>
    </row>
    <row r="119" s="2" customFormat="1">
      <c r="A119" s="39"/>
      <c r="B119" s="40"/>
      <c r="C119" s="41"/>
      <c r="D119" s="227" t="s">
        <v>163</v>
      </c>
      <c r="E119" s="41"/>
      <c r="F119" s="228" t="s">
        <v>1420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163</v>
      </c>
      <c r="AU119" s="18" t="s">
        <v>81</v>
      </c>
    </row>
    <row r="120" s="2" customFormat="1" ht="16.5" customHeight="1">
      <c r="A120" s="39"/>
      <c r="B120" s="40"/>
      <c r="C120" s="257" t="s">
        <v>220</v>
      </c>
      <c r="D120" s="257" t="s">
        <v>370</v>
      </c>
      <c r="E120" s="258" t="s">
        <v>1422</v>
      </c>
      <c r="F120" s="259" t="s">
        <v>1423</v>
      </c>
      <c r="G120" s="260" t="s">
        <v>79</v>
      </c>
      <c r="H120" s="261">
        <v>1</v>
      </c>
      <c r="I120" s="262"/>
      <c r="J120" s="263">
        <f>ROUND(I120*H120,2)</f>
        <v>0</v>
      </c>
      <c r="K120" s="259" t="s">
        <v>257</v>
      </c>
      <c r="L120" s="264"/>
      <c r="M120" s="265" t="s">
        <v>19</v>
      </c>
      <c r="N120" s="266" t="s">
        <v>43</v>
      </c>
      <c r="O120" s="85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208</v>
      </c>
      <c r="AT120" s="225" t="s">
        <v>370</v>
      </c>
      <c r="AU120" s="225" t="s">
        <v>81</v>
      </c>
      <c r="AY120" s="18" t="s">
        <v>153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79</v>
      </c>
      <c r="BK120" s="226">
        <f>ROUND(I120*H120,2)</f>
        <v>0</v>
      </c>
      <c r="BL120" s="18" t="s">
        <v>161</v>
      </c>
      <c r="BM120" s="225" t="s">
        <v>1424</v>
      </c>
    </row>
    <row r="121" s="2" customFormat="1">
      <c r="A121" s="39"/>
      <c r="B121" s="40"/>
      <c r="C121" s="41"/>
      <c r="D121" s="227" t="s">
        <v>163</v>
      </c>
      <c r="E121" s="41"/>
      <c r="F121" s="228" t="s">
        <v>1423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163</v>
      </c>
      <c r="AU121" s="18" t="s">
        <v>81</v>
      </c>
    </row>
    <row r="122" s="2" customFormat="1" ht="16.5" customHeight="1">
      <c r="A122" s="39"/>
      <c r="B122" s="40"/>
      <c r="C122" s="257" t="s">
        <v>226</v>
      </c>
      <c r="D122" s="257" t="s">
        <v>370</v>
      </c>
      <c r="E122" s="258" t="s">
        <v>1425</v>
      </c>
      <c r="F122" s="259" t="s">
        <v>1426</v>
      </c>
      <c r="G122" s="260" t="s">
        <v>79</v>
      </c>
      <c r="H122" s="261">
        <v>1</v>
      </c>
      <c r="I122" s="262"/>
      <c r="J122" s="263">
        <f>ROUND(I122*H122,2)</f>
        <v>0</v>
      </c>
      <c r="K122" s="259" t="s">
        <v>257</v>
      </c>
      <c r="L122" s="264"/>
      <c r="M122" s="265" t="s">
        <v>19</v>
      </c>
      <c r="N122" s="266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208</v>
      </c>
      <c r="AT122" s="225" t="s">
        <v>370</v>
      </c>
      <c r="AU122" s="225" t="s">
        <v>81</v>
      </c>
      <c r="AY122" s="18" t="s">
        <v>153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79</v>
      </c>
      <c r="BK122" s="226">
        <f>ROUND(I122*H122,2)</f>
        <v>0</v>
      </c>
      <c r="BL122" s="18" t="s">
        <v>161</v>
      </c>
      <c r="BM122" s="225" t="s">
        <v>1427</v>
      </c>
    </row>
    <row r="123" s="2" customFormat="1">
      <c r="A123" s="39"/>
      <c r="B123" s="40"/>
      <c r="C123" s="41"/>
      <c r="D123" s="227" t="s">
        <v>163</v>
      </c>
      <c r="E123" s="41"/>
      <c r="F123" s="228" t="s">
        <v>1426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163</v>
      </c>
      <c r="AU123" s="18" t="s">
        <v>81</v>
      </c>
    </row>
    <row r="124" s="12" customFormat="1" ht="25.92" customHeight="1">
      <c r="A124" s="12"/>
      <c r="B124" s="198"/>
      <c r="C124" s="199"/>
      <c r="D124" s="200" t="s">
        <v>71</v>
      </c>
      <c r="E124" s="201" t="s">
        <v>370</v>
      </c>
      <c r="F124" s="201" t="s">
        <v>370</v>
      </c>
      <c r="G124" s="199"/>
      <c r="H124" s="199"/>
      <c r="I124" s="202"/>
      <c r="J124" s="203">
        <f>BK124</f>
        <v>0</v>
      </c>
      <c r="K124" s="199"/>
      <c r="L124" s="204"/>
      <c r="M124" s="205"/>
      <c r="N124" s="206"/>
      <c r="O124" s="206"/>
      <c r="P124" s="207">
        <f>P125+P130+P163+P172</f>
        <v>0</v>
      </c>
      <c r="Q124" s="206"/>
      <c r="R124" s="207">
        <f>R125+R130+R163+R172</f>
        <v>0</v>
      </c>
      <c r="S124" s="206"/>
      <c r="T124" s="208">
        <f>T125+T130+T163+T172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9" t="s">
        <v>99</v>
      </c>
      <c r="AT124" s="210" t="s">
        <v>71</v>
      </c>
      <c r="AU124" s="210" t="s">
        <v>72</v>
      </c>
      <c r="AY124" s="209" t="s">
        <v>153</v>
      </c>
      <c r="BK124" s="211">
        <f>BK125+BK130+BK163+BK172</f>
        <v>0</v>
      </c>
    </row>
    <row r="125" s="12" customFormat="1" ht="22.8" customHeight="1">
      <c r="A125" s="12"/>
      <c r="B125" s="198"/>
      <c r="C125" s="199"/>
      <c r="D125" s="200" t="s">
        <v>71</v>
      </c>
      <c r="E125" s="212" t="s">
        <v>957</v>
      </c>
      <c r="F125" s="212" t="s">
        <v>1428</v>
      </c>
      <c r="G125" s="199"/>
      <c r="H125" s="199"/>
      <c r="I125" s="202"/>
      <c r="J125" s="213">
        <f>BK125</f>
        <v>0</v>
      </c>
      <c r="K125" s="199"/>
      <c r="L125" s="204"/>
      <c r="M125" s="205"/>
      <c r="N125" s="206"/>
      <c r="O125" s="206"/>
      <c r="P125" s="207">
        <f>SUM(P126:P129)</f>
        <v>0</v>
      </c>
      <c r="Q125" s="206"/>
      <c r="R125" s="207">
        <f>SUM(R126:R129)</f>
        <v>0</v>
      </c>
      <c r="S125" s="206"/>
      <c r="T125" s="208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79</v>
      </c>
      <c r="AT125" s="210" t="s">
        <v>71</v>
      </c>
      <c r="AU125" s="210" t="s">
        <v>79</v>
      </c>
      <c r="AY125" s="209" t="s">
        <v>153</v>
      </c>
      <c r="BK125" s="211">
        <f>SUM(BK126:BK129)</f>
        <v>0</v>
      </c>
    </row>
    <row r="126" s="2" customFormat="1" ht="16.5" customHeight="1">
      <c r="A126" s="39"/>
      <c r="B126" s="40"/>
      <c r="C126" s="257" t="s">
        <v>8</v>
      </c>
      <c r="D126" s="257" t="s">
        <v>370</v>
      </c>
      <c r="E126" s="258" t="s">
        <v>1429</v>
      </c>
      <c r="F126" s="259" t="s">
        <v>1430</v>
      </c>
      <c r="G126" s="260" t="s">
        <v>256</v>
      </c>
      <c r="H126" s="261">
        <v>1</v>
      </c>
      <c r="I126" s="262"/>
      <c r="J126" s="263">
        <f>ROUND(I126*H126,2)</f>
        <v>0</v>
      </c>
      <c r="K126" s="259" t="s">
        <v>257</v>
      </c>
      <c r="L126" s="264"/>
      <c r="M126" s="265" t="s">
        <v>19</v>
      </c>
      <c r="N126" s="266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208</v>
      </c>
      <c r="AT126" s="225" t="s">
        <v>370</v>
      </c>
      <c r="AU126" s="225" t="s">
        <v>81</v>
      </c>
      <c r="AY126" s="18" t="s">
        <v>153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79</v>
      </c>
      <c r="BK126" s="226">
        <f>ROUND(I126*H126,2)</f>
        <v>0</v>
      </c>
      <c r="BL126" s="18" t="s">
        <v>161</v>
      </c>
      <c r="BM126" s="225" t="s">
        <v>1431</v>
      </c>
    </row>
    <row r="127" s="2" customFormat="1">
      <c r="A127" s="39"/>
      <c r="B127" s="40"/>
      <c r="C127" s="41"/>
      <c r="D127" s="227" t="s">
        <v>163</v>
      </c>
      <c r="E127" s="41"/>
      <c r="F127" s="228" t="s">
        <v>1430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163</v>
      </c>
      <c r="AU127" s="18" t="s">
        <v>81</v>
      </c>
    </row>
    <row r="128" s="2" customFormat="1" ht="16.5" customHeight="1">
      <c r="A128" s="39"/>
      <c r="B128" s="40"/>
      <c r="C128" s="257" t="s">
        <v>237</v>
      </c>
      <c r="D128" s="257" t="s">
        <v>370</v>
      </c>
      <c r="E128" s="258" t="s">
        <v>1432</v>
      </c>
      <c r="F128" s="259" t="s">
        <v>1423</v>
      </c>
      <c r="G128" s="260" t="s">
        <v>256</v>
      </c>
      <c r="H128" s="261">
        <v>1</v>
      </c>
      <c r="I128" s="262"/>
      <c r="J128" s="263">
        <f>ROUND(I128*H128,2)</f>
        <v>0</v>
      </c>
      <c r="K128" s="259" t="s">
        <v>257</v>
      </c>
      <c r="L128" s="264"/>
      <c r="M128" s="265" t="s">
        <v>19</v>
      </c>
      <c r="N128" s="266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208</v>
      </c>
      <c r="AT128" s="225" t="s">
        <v>370</v>
      </c>
      <c r="AU128" s="225" t="s">
        <v>81</v>
      </c>
      <c r="AY128" s="18" t="s">
        <v>153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79</v>
      </c>
      <c r="BK128" s="226">
        <f>ROUND(I128*H128,2)</f>
        <v>0</v>
      </c>
      <c r="BL128" s="18" t="s">
        <v>161</v>
      </c>
      <c r="BM128" s="225" t="s">
        <v>1433</v>
      </c>
    </row>
    <row r="129" s="2" customFormat="1">
      <c r="A129" s="39"/>
      <c r="B129" s="40"/>
      <c r="C129" s="41"/>
      <c r="D129" s="227" t="s">
        <v>163</v>
      </c>
      <c r="E129" s="41"/>
      <c r="F129" s="228" t="s">
        <v>1423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163</v>
      </c>
      <c r="AU129" s="18" t="s">
        <v>81</v>
      </c>
    </row>
    <row r="130" s="12" customFormat="1" ht="22.8" customHeight="1">
      <c r="A130" s="12"/>
      <c r="B130" s="198"/>
      <c r="C130" s="199"/>
      <c r="D130" s="200" t="s">
        <v>71</v>
      </c>
      <c r="E130" s="212" t="s">
        <v>1434</v>
      </c>
      <c r="F130" s="212" t="s">
        <v>1435</v>
      </c>
      <c r="G130" s="199"/>
      <c r="H130" s="199"/>
      <c r="I130" s="202"/>
      <c r="J130" s="213">
        <f>BK130</f>
        <v>0</v>
      </c>
      <c r="K130" s="199"/>
      <c r="L130" s="204"/>
      <c r="M130" s="205"/>
      <c r="N130" s="206"/>
      <c r="O130" s="206"/>
      <c r="P130" s="207">
        <f>SUM(P131:P162)</f>
        <v>0</v>
      </c>
      <c r="Q130" s="206"/>
      <c r="R130" s="207">
        <f>SUM(R131:R162)</f>
        <v>0</v>
      </c>
      <c r="S130" s="206"/>
      <c r="T130" s="208">
        <f>SUM(T131:T162)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79</v>
      </c>
      <c r="AT130" s="210" t="s">
        <v>71</v>
      </c>
      <c r="AU130" s="210" t="s">
        <v>79</v>
      </c>
      <c r="AY130" s="209" t="s">
        <v>153</v>
      </c>
      <c r="BK130" s="211">
        <f>SUM(BK131:BK162)</f>
        <v>0</v>
      </c>
    </row>
    <row r="131" s="2" customFormat="1" ht="16.5" customHeight="1">
      <c r="A131" s="39"/>
      <c r="B131" s="40"/>
      <c r="C131" s="257" t="s">
        <v>243</v>
      </c>
      <c r="D131" s="257" t="s">
        <v>370</v>
      </c>
      <c r="E131" s="258" t="s">
        <v>1436</v>
      </c>
      <c r="F131" s="259" t="s">
        <v>1437</v>
      </c>
      <c r="G131" s="260" t="s">
        <v>256</v>
      </c>
      <c r="H131" s="261">
        <v>1</v>
      </c>
      <c r="I131" s="262"/>
      <c r="J131" s="263">
        <f>ROUND(I131*H131,2)</f>
        <v>0</v>
      </c>
      <c r="K131" s="259" t="s">
        <v>257</v>
      </c>
      <c r="L131" s="264"/>
      <c r="M131" s="265" t="s">
        <v>19</v>
      </c>
      <c r="N131" s="266" t="s">
        <v>43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208</v>
      </c>
      <c r="AT131" s="225" t="s">
        <v>370</v>
      </c>
      <c r="AU131" s="225" t="s">
        <v>81</v>
      </c>
      <c r="AY131" s="18" t="s">
        <v>153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79</v>
      </c>
      <c r="BK131" s="226">
        <f>ROUND(I131*H131,2)</f>
        <v>0</v>
      </c>
      <c r="BL131" s="18" t="s">
        <v>161</v>
      </c>
      <c r="BM131" s="225" t="s">
        <v>1438</v>
      </c>
    </row>
    <row r="132" s="2" customFormat="1">
      <c r="A132" s="39"/>
      <c r="B132" s="40"/>
      <c r="C132" s="41"/>
      <c r="D132" s="227" t="s">
        <v>163</v>
      </c>
      <c r="E132" s="41"/>
      <c r="F132" s="228" t="s">
        <v>1437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163</v>
      </c>
      <c r="AU132" s="18" t="s">
        <v>81</v>
      </c>
    </row>
    <row r="133" s="2" customFormat="1" ht="16.5" customHeight="1">
      <c r="A133" s="39"/>
      <c r="B133" s="40"/>
      <c r="C133" s="257" t="s">
        <v>253</v>
      </c>
      <c r="D133" s="257" t="s">
        <v>370</v>
      </c>
      <c r="E133" s="258" t="s">
        <v>1439</v>
      </c>
      <c r="F133" s="259" t="s">
        <v>1440</v>
      </c>
      <c r="G133" s="260" t="s">
        <v>256</v>
      </c>
      <c r="H133" s="261">
        <v>1</v>
      </c>
      <c r="I133" s="262"/>
      <c r="J133" s="263">
        <f>ROUND(I133*H133,2)</f>
        <v>0</v>
      </c>
      <c r="K133" s="259" t="s">
        <v>257</v>
      </c>
      <c r="L133" s="264"/>
      <c r="M133" s="265" t="s">
        <v>19</v>
      </c>
      <c r="N133" s="266" t="s">
        <v>43</v>
      </c>
      <c r="O133" s="85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208</v>
      </c>
      <c r="AT133" s="225" t="s">
        <v>370</v>
      </c>
      <c r="AU133" s="225" t="s">
        <v>81</v>
      </c>
      <c r="AY133" s="18" t="s">
        <v>153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79</v>
      </c>
      <c r="BK133" s="226">
        <f>ROUND(I133*H133,2)</f>
        <v>0</v>
      </c>
      <c r="BL133" s="18" t="s">
        <v>161</v>
      </c>
      <c r="BM133" s="225" t="s">
        <v>1441</v>
      </c>
    </row>
    <row r="134" s="2" customFormat="1">
      <c r="A134" s="39"/>
      <c r="B134" s="40"/>
      <c r="C134" s="41"/>
      <c r="D134" s="227" t="s">
        <v>163</v>
      </c>
      <c r="E134" s="41"/>
      <c r="F134" s="228" t="s">
        <v>1440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163</v>
      </c>
      <c r="AU134" s="18" t="s">
        <v>81</v>
      </c>
    </row>
    <row r="135" s="2" customFormat="1" ht="16.5" customHeight="1">
      <c r="A135" s="39"/>
      <c r="B135" s="40"/>
      <c r="C135" s="257" t="s">
        <v>262</v>
      </c>
      <c r="D135" s="257" t="s">
        <v>370</v>
      </c>
      <c r="E135" s="258" t="s">
        <v>1442</v>
      </c>
      <c r="F135" s="259" t="s">
        <v>1402</v>
      </c>
      <c r="G135" s="260" t="s">
        <v>256</v>
      </c>
      <c r="H135" s="261">
        <v>4</v>
      </c>
      <c r="I135" s="262"/>
      <c r="J135" s="263">
        <f>ROUND(I135*H135,2)</f>
        <v>0</v>
      </c>
      <c r="K135" s="259" t="s">
        <v>257</v>
      </c>
      <c r="L135" s="264"/>
      <c r="M135" s="265" t="s">
        <v>19</v>
      </c>
      <c r="N135" s="266" t="s">
        <v>43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208</v>
      </c>
      <c r="AT135" s="225" t="s">
        <v>370</v>
      </c>
      <c r="AU135" s="225" t="s">
        <v>81</v>
      </c>
      <c r="AY135" s="18" t="s">
        <v>153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79</v>
      </c>
      <c r="BK135" s="226">
        <f>ROUND(I135*H135,2)</f>
        <v>0</v>
      </c>
      <c r="BL135" s="18" t="s">
        <v>161</v>
      </c>
      <c r="BM135" s="225" t="s">
        <v>1443</v>
      </c>
    </row>
    <row r="136" s="2" customFormat="1">
      <c r="A136" s="39"/>
      <c r="B136" s="40"/>
      <c r="C136" s="41"/>
      <c r="D136" s="227" t="s">
        <v>163</v>
      </c>
      <c r="E136" s="41"/>
      <c r="F136" s="228" t="s">
        <v>1402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163</v>
      </c>
      <c r="AU136" s="18" t="s">
        <v>81</v>
      </c>
    </row>
    <row r="137" s="2" customFormat="1" ht="16.5" customHeight="1">
      <c r="A137" s="39"/>
      <c r="B137" s="40"/>
      <c r="C137" s="257" t="s">
        <v>269</v>
      </c>
      <c r="D137" s="257" t="s">
        <v>370</v>
      </c>
      <c r="E137" s="258" t="s">
        <v>1444</v>
      </c>
      <c r="F137" s="259" t="s">
        <v>1445</v>
      </c>
      <c r="G137" s="260" t="s">
        <v>256</v>
      </c>
      <c r="H137" s="261">
        <v>1</v>
      </c>
      <c r="I137" s="262"/>
      <c r="J137" s="263">
        <f>ROUND(I137*H137,2)</f>
        <v>0</v>
      </c>
      <c r="K137" s="259" t="s">
        <v>257</v>
      </c>
      <c r="L137" s="264"/>
      <c r="M137" s="265" t="s">
        <v>19</v>
      </c>
      <c r="N137" s="266" t="s">
        <v>43</v>
      </c>
      <c r="O137" s="85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208</v>
      </c>
      <c r="AT137" s="225" t="s">
        <v>370</v>
      </c>
      <c r="AU137" s="225" t="s">
        <v>81</v>
      </c>
      <c r="AY137" s="18" t="s">
        <v>153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79</v>
      </c>
      <c r="BK137" s="226">
        <f>ROUND(I137*H137,2)</f>
        <v>0</v>
      </c>
      <c r="BL137" s="18" t="s">
        <v>161</v>
      </c>
      <c r="BM137" s="225" t="s">
        <v>1446</v>
      </c>
    </row>
    <row r="138" s="2" customFormat="1">
      <c r="A138" s="39"/>
      <c r="B138" s="40"/>
      <c r="C138" s="41"/>
      <c r="D138" s="227" t="s">
        <v>163</v>
      </c>
      <c r="E138" s="41"/>
      <c r="F138" s="228" t="s">
        <v>1445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163</v>
      </c>
      <c r="AU138" s="18" t="s">
        <v>81</v>
      </c>
    </row>
    <row r="139" s="2" customFormat="1" ht="16.5" customHeight="1">
      <c r="A139" s="39"/>
      <c r="B139" s="40"/>
      <c r="C139" s="257" t="s">
        <v>275</v>
      </c>
      <c r="D139" s="257" t="s">
        <v>370</v>
      </c>
      <c r="E139" s="258" t="s">
        <v>1447</v>
      </c>
      <c r="F139" s="259" t="s">
        <v>1448</v>
      </c>
      <c r="G139" s="260" t="s">
        <v>256</v>
      </c>
      <c r="H139" s="261">
        <v>3</v>
      </c>
      <c r="I139" s="262"/>
      <c r="J139" s="263">
        <f>ROUND(I139*H139,2)</f>
        <v>0</v>
      </c>
      <c r="K139" s="259" t="s">
        <v>257</v>
      </c>
      <c r="L139" s="264"/>
      <c r="M139" s="265" t="s">
        <v>19</v>
      </c>
      <c r="N139" s="266" t="s">
        <v>43</v>
      </c>
      <c r="O139" s="85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208</v>
      </c>
      <c r="AT139" s="225" t="s">
        <v>370</v>
      </c>
      <c r="AU139" s="225" t="s">
        <v>81</v>
      </c>
      <c r="AY139" s="18" t="s">
        <v>153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79</v>
      </c>
      <c r="BK139" s="226">
        <f>ROUND(I139*H139,2)</f>
        <v>0</v>
      </c>
      <c r="BL139" s="18" t="s">
        <v>161</v>
      </c>
      <c r="BM139" s="225" t="s">
        <v>1449</v>
      </c>
    </row>
    <row r="140" s="2" customFormat="1">
      <c r="A140" s="39"/>
      <c r="B140" s="40"/>
      <c r="C140" s="41"/>
      <c r="D140" s="227" t="s">
        <v>163</v>
      </c>
      <c r="E140" s="41"/>
      <c r="F140" s="228" t="s">
        <v>1448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163</v>
      </c>
      <c r="AU140" s="18" t="s">
        <v>81</v>
      </c>
    </row>
    <row r="141" s="2" customFormat="1" ht="16.5" customHeight="1">
      <c r="A141" s="39"/>
      <c r="B141" s="40"/>
      <c r="C141" s="257" t="s">
        <v>280</v>
      </c>
      <c r="D141" s="257" t="s">
        <v>370</v>
      </c>
      <c r="E141" s="258" t="s">
        <v>1450</v>
      </c>
      <c r="F141" s="259" t="s">
        <v>1451</v>
      </c>
      <c r="G141" s="260" t="s">
        <v>256</v>
      </c>
      <c r="H141" s="261">
        <v>3</v>
      </c>
      <c r="I141" s="262"/>
      <c r="J141" s="263">
        <f>ROUND(I141*H141,2)</f>
        <v>0</v>
      </c>
      <c r="K141" s="259" t="s">
        <v>257</v>
      </c>
      <c r="L141" s="264"/>
      <c r="M141" s="265" t="s">
        <v>19</v>
      </c>
      <c r="N141" s="266" t="s">
        <v>43</v>
      </c>
      <c r="O141" s="85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5" t="s">
        <v>208</v>
      </c>
      <c r="AT141" s="225" t="s">
        <v>370</v>
      </c>
      <c r="AU141" s="225" t="s">
        <v>81</v>
      </c>
      <c r="AY141" s="18" t="s">
        <v>153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8" t="s">
        <v>79</v>
      </c>
      <c r="BK141" s="226">
        <f>ROUND(I141*H141,2)</f>
        <v>0</v>
      </c>
      <c r="BL141" s="18" t="s">
        <v>161</v>
      </c>
      <c r="BM141" s="225" t="s">
        <v>1452</v>
      </c>
    </row>
    <row r="142" s="2" customFormat="1">
      <c r="A142" s="39"/>
      <c r="B142" s="40"/>
      <c r="C142" s="41"/>
      <c r="D142" s="227" t="s">
        <v>163</v>
      </c>
      <c r="E142" s="41"/>
      <c r="F142" s="228" t="s">
        <v>1451</v>
      </c>
      <c r="G142" s="41"/>
      <c r="H142" s="41"/>
      <c r="I142" s="229"/>
      <c r="J142" s="41"/>
      <c r="K142" s="41"/>
      <c r="L142" s="45"/>
      <c r="M142" s="230"/>
      <c r="N142" s="231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163</v>
      </c>
      <c r="AU142" s="18" t="s">
        <v>81</v>
      </c>
    </row>
    <row r="143" s="2" customFormat="1" ht="16.5" customHeight="1">
      <c r="A143" s="39"/>
      <c r="B143" s="40"/>
      <c r="C143" s="257" t="s">
        <v>286</v>
      </c>
      <c r="D143" s="257" t="s">
        <v>370</v>
      </c>
      <c r="E143" s="258" t="s">
        <v>1453</v>
      </c>
      <c r="F143" s="259" t="s">
        <v>1454</v>
      </c>
      <c r="G143" s="260" t="s">
        <v>256</v>
      </c>
      <c r="H143" s="261">
        <v>1</v>
      </c>
      <c r="I143" s="262"/>
      <c r="J143" s="263">
        <f>ROUND(I143*H143,2)</f>
        <v>0</v>
      </c>
      <c r="K143" s="259" t="s">
        <v>257</v>
      </c>
      <c r="L143" s="264"/>
      <c r="M143" s="265" t="s">
        <v>19</v>
      </c>
      <c r="N143" s="266" t="s">
        <v>43</v>
      </c>
      <c r="O143" s="85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5" t="s">
        <v>208</v>
      </c>
      <c r="AT143" s="225" t="s">
        <v>370</v>
      </c>
      <c r="AU143" s="225" t="s">
        <v>81</v>
      </c>
      <c r="AY143" s="18" t="s">
        <v>153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79</v>
      </c>
      <c r="BK143" s="226">
        <f>ROUND(I143*H143,2)</f>
        <v>0</v>
      </c>
      <c r="BL143" s="18" t="s">
        <v>161</v>
      </c>
      <c r="BM143" s="225" t="s">
        <v>1455</v>
      </c>
    </row>
    <row r="144" s="2" customFormat="1">
      <c r="A144" s="39"/>
      <c r="B144" s="40"/>
      <c r="C144" s="41"/>
      <c r="D144" s="227" t="s">
        <v>163</v>
      </c>
      <c r="E144" s="41"/>
      <c r="F144" s="228" t="s">
        <v>1454</v>
      </c>
      <c r="G144" s="41"/>
      <c r="H144" s="41"/>
      <c r="I144" s="229"/>
      <c r="J144" s="41"/>
      <c r="K144" s="41"/>
      <c r="L144" s="45"/>
      <c r="M144" s="230"/>
      <c r="N144" s="231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163</v>
      </c>
      <c r="AU144" s="18" t="s">
        <v>81</v>
      </c>
    </row>
    <row r="145" s="2" customFormat="1" ht="24.15" customHeight="1">
      <c r="A145" s="39"/>
      <c r="B145" s="40"/>
      <c r="C145" s="257" t="s">
        <v>7</v>
      </c>
      <c r="D145" s="257" t="s">
        <v>370</v>
      </c>
      <c r="E145" s="258" t="s">
        <v>1456</v>
      </c>
      <c r="F145" s="259" t="s">
        <v>1457</v>
      </c>
      <c r="G145" s="260" t="s">
        <v>256</v>
      </c>
      <c r="H145" s="261">
        <v>1</v>
      </c>
      <c r="I145" s="262"/>
      <c r="J145" s="263">
        <f>ROUND(I145*H145,2)</f>
        <v>0</v>
      </c>
      <c r="K145" s="259" t="s">
        <v>257</v>
      </c>
      <c r="L145" s="264"/>
      <c r="M145" s="265" t="s">
        <v>19</v>
      </c>
      <c r="N145" s="266" t="s">
        <v>43</v>
      </c>
      <c r="O145" s="85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208</v>
      </c>
      <c r="AT145" s="225" t="s">
        <v>370</v>
      </c>
      <c r="AU145" s="225" t="s">
        <v>81</v>
      </c>
      <c r="AY145" s="18" t="s">
        <v>153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79</v>
      </c>
      <c r="BK145" s="226">
        <f>ROUND(I145*H145,2)</f>
        <v>0</v>
      </c>
      <c r="BL145" s="18" t="s">
        <v>161</v>
      </c>
      <c r="BM145" s="225" t="s">
        <v>1458</v>
      </c>
    </row>
    <row r="146" s="2" customFormat="1">
      <c r="A146" s="39"/>
      <c r="B146" s="40"/>
      <c r="C146" s="41"/>
      <c r="D146" s="227" t="s">
        <v>163</v>
      </c>
      <c r="E146" s="41"/>
      <c r="F146" s="228" t="s">
        <v>1457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163</v>
      </c>
      <c r="AU146" s="18" t="s">
        <v>81</v>
      </c>
    </row>
    <row r="147" s="2" customFormat="1" ht="24.15" customHeight="1">
      <c r="A147" s="39"/>
      <c r="B147" s="40"/>
      <c r="C147" s="257" t="s">
        <v>300</v>
      </c>
      <c r="D147" s="257" t="s">
        <v>370</v>
      </c>
      <c r="E147" s="258" t="s">
        <v>1459</v>
      </c>
      <c r="F147" s="259" t="s">
        <v>1460</v>
      </c>
      <c r="G147" s="260" t="s">
        <v>256</v>
      </c>
      <c r="H147" s="261">
        <v>3</v>
      </c>
      <c r="I147" s="262"/>
      <c r="J147" s="263">
        <f>ROUND(I147*H147,2)</f>
        <v>0</v>
      </c>
      <c r="K147" s="259" t="s">
        <v>257</v>
      </c>
      <c r="L147" s="264"/>
      <c r="M147" s="265" t="s">
        <v>19</v>
      </c>
      <c r="N147" s="266" t="s">
        <v>43</v>
      </c>
      <c r="O147" s="85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5" t="s">
        <v>208</v>
      </c>
      <c r="AT147" s="225" t="s">
        <v>370</v>
      </c>
      <c r="AU147" s="225" t="s">
        <v>81</v>
      </c>
      <c r="AY147" s="18" t="s">
        <v>153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79</v>
      </c>
      <c r="BK147" s="226">
        <f>ROUND(I147*H147,2)</f>
        <v>0</v>
      </c>
      <c r="BL147" s="18" t="s">
        <v>161</v>
      </c>
      <c r="BM147" s="225" t="s">
        <v>1461</v>
      </c>
    </row>
    <row r="148" s="2" customFormat="1">
      <c r="A148" s="39"/>
      <c r="B148" s="40"/>
      <c r="C148" s="41"/>
      <c r="D148" s="227" t="s">
        <v>163</v>
      </c>
      <c r="E148" s="41"/>
      <c r="F148" s="228" t="s">
        <v>1460</v>
      </c>
      <c r="G148" s="41"/>
      <c r="H148" s="41"/>
      <c r="I148" s="229"/>
      <c r="J148" s="41"/>
      <c r="K148" s="41"/>
      <c r="L148" s="45"/>
      <c r="M148" s="230"/>
      <c r="N148" s="231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163</v>
      </c>
      <c r="AU148" s="18" t="s">
        <v>81</v>
      </c>
    </row>
    <row r="149" s="2" customFormat="1" ht="24.15" customHeight="1">
      <c r="A149" s="39"/>
      <c r="B149" s="40"/>
      <c r="C149" s="257" t="s">
        <v>306</v>
      </c>
      <c r="D149" s="257" t="s">
        <v>370</v>
      </c>
      <c r="E149" s="258" t="s">
        <v>1462</v>
      </c>
      <c r="F149" s="259" t="s">
        <v>1463</v>
      </c>
      <c r="G149" s="260" t="s">
        <v>256</v>
      </c>
      <c r="H149" s="261">
        <v>9</v>
      </c>
      <c r="I149" s="262"/>
      <c r="J149" s="263">
        <f>ROUND(I149*H149,2)</f>
        <v>0</v>
      </c>
      <c r="K149" s="259" t="s">
        <v>257</v>
      </c>
      <c r="L149" s="264"/>
      <c r="M149" s="265" t="s">
        <v>19</v>
      </c>
      <c r="N149" s="266" t="s">
        <v>43</v>
      </c>
      <c r="O149" s="85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5" t="s">
        <v>208</v>
      </c>
      <c r="AT149" s="225" t="s">
        <v>370</v>
      </c>
      <c r="AU149" s="225" t="s">
        <v>81</v>
      </c>
      <c r="AY149" s="18" t="s">
        <v>153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8" t="s">
        <v>79</v>
      </c>
      <c r="BK149" s="226">
        <f>ROUND(I149*H149,2)</f>
        <v>0</v>
      </c>
      <c r="BL149" s="18" t="s">
        <v>161</v>
      </c>
      <c r="BM149" s="225" t="s">
        <v>1464</v>
      </c>
    </row>
    <row r="150" s="2" customFormat="1">
      <c r="A150" s="39"/>
      <c r="B150" s="40"/>
      <c r="C150" s="41"/>
      <c r="D150" s="227" t="s">
        <v>163</v>
      </c>
      <c r="E150" s="41"/>
      <c r="F150" s="228" t="s">
        <v>1463</v>
      </c>
      <c r="G150" s="41"/>
      <c r="H150" s="41"/>
      <c r="I150" s="229"/>
      <c r="J150" s="41"/>
      <c r="K150" s="41"/>
      <c r="L150" s="45"/>
      <c r="M150" s="230"/>
      <c r="N150" s="231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163</v>
      </c>
      <c r="AU150" s="18" t="s">
        <v>81</v>
      </c>
    </row>
    <row r="151" s="2" customFormat="1" ht="16.5" customHeight="1">
      <c r="A151" s="39"/>
      <c r="B151" s="40"/>
      <c r="C151" s="257" t="s">
        <v>313</v>
      </c>
      <c r="D151" s="257" t="s">
        <v>370</v>
      </c>
      <c r="E151" s="258" t="s">
        <v>1465</v>
      </c>
      <c r="F151" s="259" t="s">
        <v>1466</v>
      </c>
      <c r="G151" s="260" t="s">
        <v>256</v>
      </c>
      <c r="H151" s="261">
        <v>1</v>
      </c>
      <c r="I151" s="262"/>
      <c r="J151" s="263">
        <f>ROUND(I151*H151,2)</f>
        <v>0</v>
      </c>
      <c r="K151" s="259" t="s">
        <v>257</v>
      </c>
      <c r="L151" s="264"/>
      <c r="M151" s="265" t="s">
        <v>19</v>
      </c>
      <c r="N151" s="266" t="s">
        <v>43</v>
      </c>
      <c r="O151" s="85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5" t="s">
        <v>208</v>
      </c>
      <c r="AT151" s="225" t="s">
        <v>370</v>
      </c>
      <c r="AU151" s="225" t="s">
        <v>81</v>
      </c>
      <c r="AY151" s="18" t="s">
        <v>153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79</v>
      </c>
      <c r="BK151" s="226">
        <f>ROUND(I151*H151,2)</f>
        <v>0</v>
      </c>
      <c r="BL151" s="18" t="s">
        <v>161</v>
      </c>
      <c r="BM151" s="225" t="s">
        <v>1467</v>
      </c>
    </row>
    <row r="152" s="2" customFormat="1">
      <c r="A152" s="39"/>
      <c r="B152" s="40"/>
      <c r="C152" s="41"/>
      <c r="D152" s="227" t="s">
        <v>163</v>
      </c>
      <c r="E152" s="41"/>
      <c r="F152" s="228" t="s">
        <v>1466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163</v>
      </c>
      <c r="AU152" s="18" t="s">
        <v>81</v>
      </c>
    </row>
    <row r="153" s="2" customFormat="1" ht="16.5" customHeight="1">
      <c r="A153" s="39"/>
      <c r="B153" s="40"/>
      <c r="C153" s="257" t="s">
        <v>319</v>
      </c>
      <c r="D153" s="257" t="s">
        <v>370</v>
      </c>
      <c r="E153" s="258" t="s">
        <v>1468</v>
      </c>
      <c r="F153" s="259" t="s">
        <v>1414</v>
      </c>
      <c r="G153" s="260" t="s">
        <v>256</v>
      </c>
      <c r="H153" s="261">
        <v>1</v>
      </c>
      <c r="I153" s="262"/>
      <c r="J153" s="263">
        <f>ROUND(I153*H153,2)</f>
        <v>0</v>
      </c>
      <c r="K153" s="259" t="s">
        <v>257</v>
      </c>
      <c r="L153" s="264"/>
      <c r="M153" s="265" t="s">
        <v>19</v>
      </c>
      <c r="N153" s="266" t="s">
        <v>43</v>
      </c>
      <c r="O153" s="85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5" t="s">
        <v>208</v>
      </c>
      <c r="AT153" s="225" t="s">
        <v>370</v>
      </c>
      <c r="AU153" s="225" t="s">
        <v>81</v>
      </c>
      <c r="AY153" s="18" t="s">
        <v>153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8" t="s">
        <v>79</v>
      </c>
      <c r="BK153" s="226">
        <f>ROUND(I153*H153,2)</f>
        <v>0</v>
      </c>
      <c r="BL153" s="18" t="s">
        <v>161</v>
      </c>
      <c r="BM153" s="225" t="s">
        <v>1469</v>
      </c>
    </row>
    <row r="154" s="2" customFormat="1">
      <c r="A154" s="39"/>
      <c r="B154" s="40"/>
      <c r="C154" s="41"/>
      <c r="D154" s="227" t="s">
        <v>163</v>
      </c>
      <c r="E154" s="41"/>
      <c r="F154" s="228" t="s">
        <v>1414</v>
      </c>
      <c r="G154" s="41"/>
      <c r="H154" s="41"/>
      <c r="I154" s="229"/>
      <c r="J154" s="41"/>
      <c r="K154" s="41"/>
      <c r="L154" s="45"/>
      <c r="M154" s="230"/>
      <c r="N154" s="231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163</v>
      </c>
      <c r="AU154" s="18" t="s">
        <v>81</v>
      </c>
    </row>
    <row r="155" s="2" customFormat="1" ht="16.5" customHeight="1">
      <c r="A155" s="39"/>
      <c r="B155" s="40"/>
      <c r="C155" s="257" t="s">
        <v>326</v>
      </c>
      <c r="D155" s="257" t="s">
        <v>370</v>
      </c>
      <c r="E155" s="258" t="s">
        <v>1470</v>
      </c>
      <c r="F155" s="259" t="s">
        <v>1417</v>
      </c>
      <c r="G155" s="260" t="s">
        <v>256</v>
      </c>
      <c r="H155" s="261">
        <v>1</v>
      </c>
      <c r="I155" s="262"/>
      <c r="J155" s="263">
        <f>ROUND(I155*H155,2)</f>
        <v>0</v>
      </c>
      <c r="K155" s="259" t="s">
        <v>257</v>
      </c>
      <c r="L155" s="264"/>
      <c r="M155" s="265" t="s">
        <v>19</v>
      </c>
      <c r="N155" s="266" t="s">
        <v>43</v>
      </c>
      <c r="O155" s="85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5" t="s">
        <v>208</v>
      </c>
      <c r="AT155" s="225" t="s">
        <v>370</v>
      </c>
      <c r="AU155" s="225" t="s">
        <v>81</v>
      </c>
      <c r="AY155" s="18" t="s">
        <v>153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8" t="s">
        <v>79</v>
      </c>
      <c r="BK155" s="226">
        <f>ROUND(I155*H155,2)</f>
        <v>0</v>
      </c>
      <c r="BL155" s="18" t="s">
        <v>161</v>
      </c>
      <c r="BM155" s="225" t="s">
        <v>1471</v>
      </c>
    </row>
    <row r="156" s="2" customFormat="1">
      <c r="A156" s="39"/>
      <c r="B156" s="40"/>
      <c r="C156" s="41"/>
      <c r="D156" s="227" t="s">
        <v>163</v>
      </c>
      <c r="E156" s="41"/>
      <c r="F156" s="228" t="s">
        <v>1417</v>
      </c>
      <c r="G156" s="41"/>
      <c r="H156" s="41"/>
      <c r="I156" s="229"/>
      <c r="J156" s="41"/>
      <c r="K156" s="41"/>
      <c r="L156" s="45"/>
      <c r="M156" s="230"/>
      <c r="N156" s="231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163</v>
      </c>
      <c r="AU156" s="18" t="s">
        <v>81</v>
      </c>
    </row>
    <row r="157" s="2" customFormat="1" ht="16.5" customHeight="1">
      <c r="A157" s="39"/>
      <c r="B157" s="40"/>
      <c r="C157" s="257" t="s">
        <v>336</v>
      </c>
      <c r="D157" s="257" t="s">
        <v>370</v>
      </c>
      <c r="E157" s="258" t="s">
        <v>1472</v>
      </c>
      <c r="F157" s="259" t="s">
        <v>1420</v>
      </c>
      <c r="G157" s="260" t="s">
        <v>322</v>
      </c>
      <c r="H157" s="261">
        <v>1</v>
      </c>
      <c r="I157" s="262"/>
      <c r="J157" s="263">
        <f>ROUND(I157*H157,2)</f>
        <v>0</v>
      </c>
      <c r="K157" s="259" t="s">
        <v>257</v>
      </c>
      <c r="L157" s="264"/>
      <c r="M157" s="265" t="s">
        <v>19</v>
      </c>
      <c r="N157" s="266" t="s">
        <v>43</v>
      </c>
      <c r="O157" s="85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5" t="s">
        <v>208</v>
      </c>
      <c r="AT157" s="225" t="s">
        <v>370</v>
      </c>
      <c r="AU157" s="225" t="s">
        <v>81</v>
      </c>
      <c r="AY157" s="18" t="s">
        <v>153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8" t="s">
        <v>79</v>
      </c>
      <c r="BK157" s="226">
        <f>ROUND(I157*H157,2)</f>
        <v>0</v>
      </c>
      <c r="BL157" s="18" t="s">
        <v>161</v>
      </c>
      <c r="BM157" s="225" t="s">
        <v>1473</v>
      </c>
    </row>
    <row r="158" s="2" customFormat="1">
      <c r="A158" s="39"/>
      <c r="B158" s="40"/>
      <c r="C158" s="41"/>
      <c r="D158" s="227" t="s">
        <v>163</v>
      </c>
      <c r="E158" s="41"/>
      <c r="F158" s="228" t="s">
        <v>1420</v>
      </c>
      <c r="G158" s="41"/>
      <c r="H158" s="41"/>
      <c r="I158" s="229"/>
      <c r="J158" s="41"/>
      <c r="K158" s="41"/>
      <c r="L158" s="45"/>
      <c r="M158" s="230"/>
      <c r="N158" s="231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163</v>
      </c>
      <c r="AU158" s="18" t="s">
        <v>81</v>
      </c>
    </row>
    <row r="159" s="2" customFormat="1" ht="16.5" customHeight="1">
      <c r="A159" s="39"/>
      <c r="B159" s="40"/>
      <c r="C159" s="257" t="s">
        <v>343</v>
      </c>
      <c r="D159" s="257" t="s">
        <v>370</v>
      </c>
      <c r="E159" s="258" t="s">
        <v>1474</v>
      </c>
      <c r="F159" s="259" t="s">
        <v>1423</v>
      </c>
      <c r="G159" s="260" t="s">
        <v>322</v>
      </c>
      <c r="H159" s="261">
        <v>1</v>
      </c>
      <c r="I159" s="262"/>
      <c r="J159" s="263">
        <f>ROUND(I159*H159,2)</f>
        <v>0</v>
      </c>
      <c r="K159" s="259" t="s">
        <v>257</v>
      </c>
      <c r="L159" s="264"/>
      <c r="M159" s="265" t="s">
        <v>19</v>
      </c>
      <c r="N159" s="266" t="s">
        <v>43</v>
      </c>
      <c r="O159" s="85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5" t="s">
        <v>208</v>
      </c>
      <c r="AT159" s="225" t="s">
        <v>370</v>
      </c>
      <c r="AU159" s="225" t="s">
        <v>81</v>
      </c>
      <c r="AY159" s="18" t="s">
        <v>153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8" t="s">
        <v>79</v>
      </c>
      <c r="BK159" s="226">
        <f>ROUND(I159*H159,2)</f>
        <v>0</v>
      </c>
      <c r="BL159" s="18" t="s">
        <v>161</v>
      </c>
      <c r="BM159" s="225" t="s">
        <v>1475</v>
      </c>
    </row>
    <row r="160" s="2" customFormat="1">
      <c r="A160" s="39"/>
      <c r="B160" s="40"/>
      <c r="C160" s="41"/>
      <c r="D160" s="227" t="s">
        <v>163</v>
      </c>
      <c r="E160" s="41"/>
      <c r="F160" s="228" t="s">
        <v>1423</v>
      </c>
      <c r="G160" s="41"/>
      <c r="H160" s="41"/>
      <c r="I160" s="229"/>
      <c r="J160" s="41"/>
      <c r="K160" s="41"/>
      <c r="L160" s="45"/>
      <c r="M160" s="230"/>
      <c r="N160" s="231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163</v>
      </c>
      <c r="AU160" s="18" t="s">
        <v>81</v>
      </c>
    </row>
    <row r="161" s="2" customFormat="1" ht="16.5" customHeight="1">
      <c r="A161" s="39"/>
      <c r="B161" s="40"/>
      <c r="C161" s="257" t="s">
        <v>349</v>
      </c>
      <c r="D161" s="257" t="s">
        <v>370</v>
      </c>
      <c r="E161" s="258" t="s">
        <v>1476</v>
      </c>
      <c r="F161" s="259" t="s">
        <v>1426</v>
      </c>
      <c r="G161" s="260" t="s">
        <v>322</v>
      </c>
      <c r="H161" s="261">
        <v>1</v>
      </c>
      <c r="I161" s="262"/>
      <c r="J161" s="263">
        <f>ROUND(I161*H161,2)</f>
        <v>0</v>
      </c>
      <c r="K161" s="259" t="s">
        <v>257</v>
      </c>
      <c r="L161" s="264"/>
      <c r="M161" s="265" t="s">
        <v>19</v>
      </c>
      <c r="N161" s="266" t="s">
        <v>43</v>
      </c>
      <c r="O161" s="85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5" t="s">
        <v>208</v>
      </c>
      <c r="AT161" s="225" t="s">
        <v>370</v>
      </c>
      <c r="AU161" s="225" t="s">
        <v>81</v>
      </c>
      <c r="AY161" s="18" t="s">
        <v>153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8" t="s">
        <v>79</v>
      </c>
      <c r="BK161" s="226">
        <f>ROUND(I161*H161,2)</f>
        <v>0</v>
      </c>
      <c r="BL161" s="18" t="s">
        <v>161</v>
      </c>
      <c r="BM161" s="225" t="s">
        <v>1477</v>
      </c>
    </row>
    <row r="162" s="2" customFormat="1">
      <c r="A162" s="39"/>
      <c r="B162" s="40"/>
      <c r="C162" s="41"/>
      <c r="D162" s="227" t="s">
        <v>163</v>
      </c>
      <c r="E162" s="41"/>
      <c r="F162" s="228" t="s">
        <v>1426</v>
      </c>
      <c r="G162" s="41"/>
      <c r="H162" s="41"/>
      <c r="I162" s="229"/>
      <c r="J162" s="41"/>
      <c r="K162" s="41"/>
      <c r="L162" s="45"/>
      <c r="M162" s="230"/>
      <c r="N162" s="231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163</v>
      </c>
      <c r="AU162" s="18" t="s">
        <v>81</v>
      </c>
    </row>
    <row r="163" s="12" customFormat="1" ht="22.8" customHeight="1">
      <c r="A163" s="12"/>
      <c r="B163" s="198"/>
      <c r="C163" s="199"/>
      <c r="D163" s="200" t="s">
        <v>71</v>
      </c>
      <c r="E163" s="212" t="s">
        <v>1478</v>
      </c>
      <c r="F163" s="212" t="s">
        <v>1479</v>
      </c>
      <c r="G163" s="199"/>
      <c r="H163" s="199"/>
      <c r="I163" s="202"/>
      <c r="J163" s="213">
        <f>BK163</f>
        <v>0</v>
      </c>
      <c r="K163" s="199"/>
      <c r="L163" s="204"/>
      <c r="M163" s="205"/>
      <c r="N163" s="206"/>
      <c r="O163" s="206"/>
      <c r="P163" s="207">
        <f>SUM(P164:P171)</f>
        <v>0</v>
      </c>
      <c r="Q163" s="206"/>
      <c r="R163" s="207">
        <f>SUM(R164:R171)</f>
        <v>0</v>
      </c>
      <c r="S163" s="206"/>
      <c r="T163" s="208">
        <f>SUM(T164:T171)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79</v>
      </c>
      <c r="AT163" s="210" t="s">
        <v>71</v>
      </c>
      <c r="AU163" s="210" t="s">
        <v>79</v>
      </c>
      <c r="AY163" s="209" t="s">
        <v>153</v>
      </c>
      <c r="BK163" s="211">
        <f>SUM(BK164:BK171)</f>
        <v>0</v>
      </c>
    </row>
    <row r="164" s="2" customFormat="1" ht="24.15" customHeight="1">
      <c r="A164" s="39"/>
      <c r="B164" s="40"/>
      <c r="C164" s="257" t="s">
        <v>357</v>
      </c>
      <c r="D164" s="257" t="s">
        <v>370</v>
      </c>
      <c r="E164" s="258" t="s">
        <v>1480</v>
      </c>
      <c r="F164" s="259" t="s">
        <v>1481</v>
      </c>
      <c r="G164" s="260" t="s">
        <v>256</v>
      </c>
      <c r="H164" s="261">
        <v>20</v>
      </c>
      <c r="I164" s="262"/>
      <c r="J164" s="263">
        <f>ROUND(I164*H164,2)</f>
        <v>0</v>
      </c>
      <c r="K164" s="259" t="s">
        <v>257</v>
      </c>
      <c r="L164" s="264"/>
      <c r="M164" s="265" t="s">
        <v>19</v>
      </c>
      <c r="N164" s="266" t="s">
        <v>43</v>
      </c>
      <c r="O164" s="85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5" t="s">
        <v>208</v>
      </c>
      <c r="AT164" s="225" t="s">
        <v>370</v>
      </c>
      <c r="AU164" s="225" t="s">
        <v>81</v>
      </c>
      <c r="AY164" s="18" t="s">
        <v>153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8" t="s">
        <v>79</v>
      </c>
      <c r="BK164" s="226">
        <f>ROUND(I164*H164,2)</f>
        <v>0</v>
      </c>
      <c r="BL164" s="18" t="s">
        <v>161</v>
      </c>
      <c r="BM164" s="225" t="s">
        <v>1482</v>
      </c>
    </row>
    <row r="165" s="2" customFormat="1">
      <c r="A165" s="39"/>
      <c r="B165" s="40"/>
      <c r="C165" s="41"/>
      <c r="D165" s="227" t="s">
        <v>163</v>
      </c>
      <c r="E165" s="41"/>
      <c r="F165" s="228" t="s">
        <v>1481</v>
      </c>
      <c r="G165" s="41"/>
      <c r="H165" s="41"/>
      <c r="I165" s="229"/>
      <c r="J165" s="41"/>
      <c r="K165" s="41"/>
      <c r="L165" s="45"/>
      <c r="M165" s="230"/>
      <c r="N165" s="231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163</v>
      </c>
      <c r="AU165" s="18" t="s">
        <v>81</v>
      </c>
    </row>
    <row r="166" s="2" customFormat="1" ht="24.15" customHeight="1">
      <c r="A166" s="39"/>
      <c r="B166" s="40"/>
      <c r="C166" s="257" t="s">
        <v>363</v>
      </c>
      <c r="D166" s="257" t="s">
        <v>370</v>
      </c>
      <c r="E166" s="258" t="s">
        <v>1483</v>
      </c>
      <c r="F166" s="259" t="s">
        <v>1484</v>
      </c>
      <c r="G166" s="260" t="s">
        <v>256</v>
      </c>
      <c r="H166" s="261">
        <v>3</v>
      </c>
      <c r="I166" s="262"/>
      <c r="J166" s="263">
        <f>ROUND(I166*H166,2)</f>
        <v>0</v>
      </c>
      <c r="K166" s="259" t="s">
        <v>257</v>
      </c>
      <c r="L166" s="264"/>
      <c r="M166" s="265" t="s">
        <v>19</v>
      </c>
      <c r="N166" s="266" t="s">
        <v>43</v>
      </c>
      <c r="O166" s="85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5" t="s">
        <v>208</v>
      </c>
      <c r="AT166" s="225" t="s">
        <v>370</v>
      </c>
      <c r="AU166" s="225" t="s">
        <v>81</v>
      </c>
      <c r="AY166" s="18" t="s">
        <v>153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8" t="s">
        <v>79</v>
      </c>
      <c r="BK166" s="226">
        <f>ROUND(I166*H166,2)</f>
        <v>0</v>
      </c>
      <c r="BL166" s="18" t="s">
        <v>161</v>
      </c>
      <c r="BM166" s="225" t="s">
        <v>1485</v>
      </c>
    </row>
    <row r="167" s="2" customFormat="1">
      <c r="A167" s="39"/>
      <c r="B167" s="40"/>
      <c r="C167" s="41"/>
      <c r="D167" s="227" t="s">
        <v>163</v>
      </c>
      <c r="E167" s="41"/>
      <c r="F167" s="228" t="s">
        <v>1484</v>
      </c>
      <c r="G167" s="41"/>
      <c r="H167" s="41"/>
      <c r="I167" s="229"/>
      <c r="J167" s="41"/>
      <c r="K167" s="41"/>
      <c r="L167" s="45"/>
      <c r="M167" s="230"/>
      <c r="N167" s="23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163</v>
      </c>
      <c r="AU167" s="18" t="s">
        <v>81</v>
      </c>
    </row>
    <row r="168" s="2" customFormat="1" ht="33" customHeight="1">
      <c r="A168" s="39"/>
      <c r="B168" s="40"/>
      <c r="C168" s="257" t="s">
        <v>369</v>
      </c>
      <c r="D168" s="257" t="s">
        <v>370</v>
      </c>
      <c r="E168" s="258" t="s">
        <v>1486</v>
      </c>
      <c r="F168" s="259" t="s">
        <v>1487</v>
      </c>
      <c r="G168" s="260" t="s">
        <v>256</v>
      </c>
      <c r="H168" s="261">
        <v>1</v>
      </c>
      <c r="I168" s="262"/>
      <c r="J168" s="263">
        <f>ROUND(I168*H168,2)</f>
        <v>0</v>
      </c>
      <c r="K168" s="259" t="s">
        <v>257</v>
      </c>
      <c r="L168" s="264"/>
      <c r="M168" s="265" t="s">
        <v>19</v>
      </c>
      <c r="N168" s="266" t="s">
        <v>43</v>
      </c>
      <c r="O168" s="85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5" t="s">
        <v>208</v>
      </c>
      <c r="AT168" s="225" t="s">
        <v>370</v>
      </c>
      <c r="AU168" s="225" t="s">
        <v>81</v>
      </c>
      <c r="AY168" s="18" t="s">
        <v>153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79</v>
      </c>
      <c r="BK168" s="226">
        <f>ROUND(I168*H168,2)</f>
        <v>0</v>
      </c>
      <c r="BL168" s="18" t="s">
        <v>161</v>
      </c>
      <c r="BM168" s="225" t="s">
        <v>1488</v>
      </c>
    </row>
    <row r="169" s="2" customFormat="1">
      <c r="A169" s="39"/>
      <c r="B169" s="40"/>
      <c r="C169" s="41"/>
      <c r="D169" s="227" t="s">
        <v>163</v>
      </c>
      <c r="E169" s="41"/>
      <c r="F169" s="228" t="s">
        <v>1487</v>
      </c>
      <c r="G169" s="41"/>
      <c r="H169" s="41"/>
      <c r="I169" s="229"/>
      <c r="J169" s="41"/>
      <c r="K169" s="41"/>
      <c r="L169" s="45"/>
      <c r="M169" s="230"/>
      <c r="N169" s="23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163</v>
      </c>
      <c r="AU169" s="18" t="s">
        <v>81</v>
      </c>
    </row>
    <row r="170" s="2" customFormat="1" ht="16.5" customHeight="1">
      <c r="A170" s="39"/>
      <c r="B170" s="40"/>
      <c r="C170" s="257" t="s">
        <v>375</v>
      </c>
      <c r="D170" s="257" t="s">
        <v>370</v>
      </c>
      <c r="E170" s="258" t="s">
        <v>1489</v>
      </c>
      <c r="F170" s="259" t="s">
        <v>1490</v>
      </c>
      <c r="G170" s="260" t="s">
        <v>256</v>
      </c>
      <c r="H170" s="261">
        <v>1</v>
      </c>
      <c r="I170" s="262"/>
      <c r="J170" s="263">
        <f>ROUND(I170*H170,2)</f>
        <v>0</v>
      </c>
      <c r="K170" s="259" t="s">
        <v>257</v>
      </c>
      <c r="L170" s="264"/>
      <c r="M170" s="265" t="s">
        <v>19</v>
      </c>
      <c r="N170" s="266" t="s">
        <v>43</v>
      </c>
      <c r="O170" s="85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5" t="s">
        <v>208</v>
      </c>
      <c r="AT170" s="225" t="s">
        <v>370</v>
      </c>
      <c r="AU170" s="225" t="s">
        <v>81</v>
      </c>
      <c r="AY170" s="18" t="s">
        <v>153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8" t="s">
        <v>79</v>
      </c>
      <c r="BK170" s="226">
        <f>ROUND(I170*H170,2)</f>
        <v>0</v>
      </c>
      <c r="BL170" s="18" t="s">
        <v>161</v>
      </c>
      <c r="BM170" s="225" t="s">
        <v>1491</v>
      </c>
    </row>
    <row r="171" s="2" customFormat="1">
      <c r="A171" s="39"/>
      <c r="B171" s="40"/>
      <c r="C171" s="41"/>
      <c r="D171" s="227" t="s">
        <v>163</v>
      </c>
      <c r="E171" s="41"/>
      <c r="F171" s="228" t="s">
        <v>1490</v>
      </c>
      <c r="G171" s="41"/>
      <c r="H171" s="41"/>
      <c r="I171" s="229"/>
      <c r="J171" s="41"/>
      <c r="K171" s="41"/>
      <c r="L171" s="45"/>
      <c r="M171" s="230"/>
      <c r="N171" s="231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163</v>
      </c>
      <c r="AU171" s="18" t="s">
        <v>81</v>
      </c>
    </row>
    <row r="172" s="12" customFormat="1" ht="22.8" customHeight="1">
      <c r="A172" s="12"/>
      <c r="B172" s="198"/>
      <c r="C172" s="199"/>
      <c r="D172" s="200" t="s">
        <v>71</v>
      </c>
      <c r="E172" s="212" t="s">
        <v>1492</v>
      </c>
      <c r="F172" s="212" t="s">
        <v>1493</v>
      </c>
      <c r="G172" s="199"/>
      <c r="H172" s="199"/>
      <c r="I172" s="202"/>
      <c r="J172" s="213">
        <f>BK172</f>
        <v>0</v>
      </c>
      <c r="K172" s="199"/>
      <c r="L172" s="204"/>
      <c r="M172" s="205"/>
      <c r="N172" s="206"/>
      <c r="O172" s="206"/>
      <c r="P172" s="207">
        <f>SUM(P173:P210)</f>
        <v>0</v>
      </c>
      <c r="Q172" s="206"/>
      <c r="R172" s="207">
        <f>SUM(R173:R210)</f>
        <v>0</v>
      </c>
      <c r="S172" s="206"/>
      <c r="T172" s="208">
        <f>SUM(T173:T210)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9" t="s">
        <v>79</v>
      </c>
      <c r="AT172" s="210" t="s">
        <v>71</v>
      </c>
      <c r="AU172" s="210" t="s">
        <v>79</v>
      </c>
      <c r="AY172" s="209" t="s">
        <v>153</v>
      </c>
      <c r="BK172" s="211">
        <f>SUM(BK173:BK210)</f>
        <v>0</v>
      </c>
    </row>
    <row r="173" s="2" customFormat="1" ht="16.5" customHeight="1">
      <c r="A173" s="39"/>
      <c r="B173" s="40"/>
      <c r="C173" s="257" t="s">
        <v>381</v>
      </c>
      <c r="D173" s="257" t="s">
        <v>370</v>
      </c>
      <c r="E173" s="258" t="s">
        <v>1494</v>
      </c>
      <c r="F173" s="259" t="s">
        <v>1495</v>
      </c>
      <c r="G173" s="260" t="s">
        <v>256</v>
      </c>
      <c r="H173" s="261">
        <v>3</v>
      </c>
      <c r="I173" s="262"/>
      <c r="J173" s="263">
        <f>ROUND(I173*H173,2)</f>
        <v>0</v>
      </c>
      <c r="K173" s="259" t="s">
        <v>257</v>
      </c>
      <c r="L173" s="264"/>
      <c r="M173" s="265" t="s">
        <v>19</v>
      </c>
      <c r="N173" s="266" t="s">
        <v>43</v>
      </c>
      <c r="O173" s="85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5" t="s">
        <v>208</v>
      </c>
      <c r="AT173" s="225" t="s">
        <v>370</v>
      </c>
      <c r="AU173" s="225" t="s">
        <v>81</v>
      </c>
      <c r="AY173" s="18" t="s">
        <v>153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8" t="s">
        <v>79</v>
      </c>
      <c r="BK173" s="226">
        <f>ROUND(I173*H173,2)</f>
        <v>0</v>
      </c>
      <c r="BL173" s="18" t="s">
        <v>161</v>
      </c>
      <c r="BM173" s="225" t="s">
        <v>1496</v>
      </c>
    </row>
    <row r="174" s="2" customFormat="1">
      <c r="A174" s="39"/>
      <c r="B174" s="40"/>
      <c r="C174" s="41"/>
      <c r="D174" s="227" t="s">
        <v>163</v>
      </c>
      <c r="E174" s="41"/>
      <c r="F174" s="228" t="s">
        <v>1495</v>
      </c>
      <c r="G174" s="41"/>
      <c r="H174" s="41"/>
      <c r="I174" s="229"/>
      <c r="J174" s="41"/>
      <c r="K174" s="41"/>
      <c r="L174" s="45"/>
      <c r="M174" s="230"/>
      <c r="N174" s="23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163</v>
      </c>
      <c r="AU174" s="18" t="s">
        <v>81</v>
      </c>
    </row>
    <row r="175" s="2" customFormat="1" ht="16.5" customHeight="1">
      <c r="A175" s="39"/>
      <c r="B175" s="40"/>
      <c r="C175" s="257" t="s">
        <v>387</v>
      </c>
      <c r="D175" s="257" t="s">
        <v>370</v>
      </c>
      <c r="E175" s="258" t="s">
        <v>1497</v>
      </c>
      <c r="F175" s="259" t="s">
        <v>1498</v>
      </c>
      <c r="G175" s="260" t="s">
        <v>256</v>
      </c>
      <c r="H175" s="261">
        <v>3</v>
      </c>
      <c r="I175" s="262"/>
      <c r="J175" s="263">
        <f>ROUND(I175*H175,2)</f>
        <v>0</v>
      </c>
      <c r="K175" s="259" t="s">
        <v>257</v>
      </c>
      <c r="L175" s="264"/>
      <c r="M175" s="265" t="s">
        <v>19</v>
      </c>
      <c r="N175" s="266" t="s">
        <v>43</v>
      </c>
      <c r="O175" s="85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5" t="s">
        <v>208</v>
      </c>
      <c r="AT175" s="225" t="s">
        <v>370</v>
      </c>
      <c r="AU175" s="225" t="s">
        <v>81</v>
      </c>
      <c r="AY175" s="18" t="s">
        <v>153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8" t="s">
        <v>79</v>
      </c>
      <c r="BK175" s="226">
        <f>ROUND(I175*H175,2)</f>
        <v>0</v>
      </c>
      <c r="BL175" s="18" t="s">
        <v>161</v>
      </c>
      <c r="BM175" s="225" t="s">
        <v>1499</v>
      </c>
    </row>
    <row r="176" s="2" customFormat="1">
      <c r="A176" s="39"/>
      <c r="B176" s="40"/>
      <c r="C176" s="41"/>
      <c r="D176" s="227" t="s">
        <v>163</v>
      </c>
      <c r="E176" s="41"/>
      <c r="F176" s="228" t="s">
        <v>1498</v>
      </c>
      <c r="G176" s="41"/>
      <c r="H176" s="41"/>
      <c r="I176" s="229"/>
      <c r="J176" s="41"/>
      <c r="K176" s="41"/>
      <c r="L176" s="45"/>
      <c r="M176" s="230"/>
      <c r="N176" s="231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163</v>
      </c>
      <c r="AU176" s="18" t="s">
        <v>81</v>
      </c>
    </row>
    <row r="177" s="2" customFormat="1" ht="16.5" customHeight="1">
      <c r="A177" s="39"/>
      <c r="B177" s="40"/>
      <c r="C177" s="257" t="s">
        <v>393</v>
      </c>
      <c r="D177" s="257" t="s">
        <v>370</v>
      </c>
      <c r="E177" s="258" t="s">
        <v>1500</v>
      </c>
      <c r="F177" s="259" t="s">
        <v>1501</v>
      </c>
      <c r="G177" s="260" t="s">
        <v>256</v>
      </c>
      <c r="H177" s="261">
        <v>1</v>
      </c>
      <c r="I177" s="262"/>
      <c r="J177" s="263">
        <f>ROUND(I177*H177,2)</f>
        <v>0</v>
      </c>
      <c r="K177" s="259" t="s">
        <v>257</v>
      </c>
      <c r="L177" s="264"/>
      <c r="M177" s="265" t="s">
        <v>19</v>
      </c>
      <c r="N177" s="266" t="s">
        <v>43</v>
      </c>
      <c r="O177" s="85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5" t="s">
        <v>208</v>
      </c>
      <c r="AT177" s="225" t="s">
        <v>370</v>
      </c>
      <c r="AU177" s="225" t="s">
        <v>81</v>
      </c>
      <c r="AY177" s="18" t="s">
        <v>153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8" t="s">
        <v>79</v>
      </c>
      <c r="BK177" s="226">
        <f>ROUND(I177*H177,2)</f>
        <v>0</v>
      </c>
      <c r="BL177" s="18" t="s">
        <v>161</v>
      </c>
      <c r="BM177" s="225" t="s">
        <v>1502</v>
      </c>
    </row>
    <row r="178" s="2" customFormat="1">
      <c r="A178" s="39"/>
      <c r="B178" s="40"/>
      <c r="C178" s="41"/>
      <c r="D178" s="227" t="s">
        <v>163</v>
      </c>
      <c r="E178" s="41"/>
      <c r="F178" s="228" t="s">
        <v>1501</v>
      </c>
      <c r="G178" s="41"/>
      <c r="H178" s="41"/>
      <c r="I178" s="229"/>
      <c r="J178" s="41"/>
      <c r="K178" s="41"/>
      <c r="L178" s="45"/>
      <c r="M178" s="230"/>
      <c r="N178" s="231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163</v>
      </c>
      <c r="AU178" s="18" t="s">
        <v>81</v>
      </c>
    </row>
    <row r="179" s="2" customFormat="1" ht="16.5" customHeight="1">
      <c r="A179" s="39"/>
      <c r="B179" s="40"/>
      <c r="C179" s="257" t="s">
        <v>399</v>
      </c>
      <c r="D179" s="257" t="s">
        <v>370</v>
      </c>
      <c r="E179" s="258" t="s">
        <v>1503</v>
      </c>
      <c r="F179" s="259" t="s">
        <v>1504</v>
      </c>
      <c r="G179" s="260" t="s">
        <v>256</v>
      </c>
      <c r="H179" s="261">
        <v>1</v>
      </c>
      <c r="I179" s="262"/>
      <c r="J179" s="263">
        <f>ROUND(I179*H179,2)</f>
        <v>0</v>
      </c>
      <c r="K179" s="259" t="s">
        <v>257</v>
      </c>
      <c r="L179" s="264"/>
      <c r="M179" s="265" t="s">
        <v>19</v>
      </c>
      <c r="N179" s="266" t="s">
        <v>43</v>
      </c>
      <c r="O179" s="85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5" t="s">
        <v>208</v>
      </c>
      <c r="AT179" s="225" t="s">
        <v>370</v>
      </c>
      <c r="AU179" s="225" t="s">
        <v>81</v>
      </c>
      <c r="AY179" s="18" t="s">
        <v>153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8" t="s">
        <v>79</v>
      </c>
      <c r="BK179" s="226">
        <f>ROUND(I179*H179,2)</f>
        <v>0</v>
      </c>
      <c r="BL179" s="18" t="s">
        <v>161</v>
      </c>
      <c r="BM179" s="225" t="s">
        <v>1505</v>
      </c>
    </row>
    <row r="180" s="2" customFormat="1">
      <c r="A180" s="39"/>
      <c r="B180" s="40"/>
      <c r="C180" s="41"/>
      <c r="D180" s="227" t="s">
        <v>163</v>
      </c>
      <c r="E180" s="41"/>
      <c r="F180" s="228" t="s">
        <v>1504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163</v>
      </c>
      <c r="AU180" s="18" t="s">
        <v>81</v>
      </c>
    </row>
    <row r="181" s="2" customFormat="1" ht="24.15" customHeight="1">
      <c r="A181" s="39"/>
      <c r="B181" s="40"/>
      <c r="C181" s="257" t="s">
        <v>407</v>
      </c>
      <c r="D181" s="257" t="s">
        <v>370</v>
      </c>
      <c r="E181" s="258" t="s">
        <v>1506</v>
      </c>
      <c r="F181" s="259" t="s">
        <v>1507</v>
      </c>
      <c r="G181" s="260" t="s">
        <v>256</v>
      </c>
      <c r="H181" s="261">
        <v>2</v>
      </c>
      <c r="I181" s="262"/>
      <c r="J181" s="263">
        <f>ROUND(I181*H181,2)</f>
        <v>0</v>
      </c>
      <c r="K181" s="259" t="s">
        <v>257</v>
      </c>
      <c r="L181" s="264"/>
      <c r="M181" s="265" t="s">
        <v>19</v>
      </c>
      <c r="N181" s="266" t="s">
        <v>43</v>
      </c>
      <c r="O181" s="85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5" t="s">
        <v>208</v>
      </c>
      <c r="AT181" s="225" t="s">
        <v>370</v>
      </c>
      <c r="AU181" s="225" t="s">
        <v>81</v>
      </c>
      <c r="AY181" s="18" t="s">
        <v>153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8" t="s">
        <v>79</v>
      </c>
      <c r="BK181" s="226">
        <f>ROUND(I181*H181,2)</f>
        <v>0</v>
      </c>
      <c r="BL181" s="18" t="s">
        <v>161</v>
      </c>
      <c r="BM181" s="225" t="s">
        <v>1508</v>
      </c>
    </row>
    <row r="182" s="2" customFormat="1">
      <c r="A182" s="39"/>
      <c r="B182" s="40"/>
      <c r="C182" s="41"/>
      <c r="D182" s="227" t="s">
        <v>163</v>
      </c>
      <c r="E182" s="41"/>
      <c r="F182" s="228" t="s">
        <v>1507</v>
      </c>
      <c r="G182" s="41"/>
      <c r="H182" s="41"/>
      <c r="I182" s="229"/>
      <c r="J182" s="41"/>
      <c r="K182" s="41"/>
      <c r="L182" s="45"/>
      <c r="M182" s="230"/>
      <c r="N182" s="231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163</v>
      </c>
      <c r="AU182" s="18" t="s">
        <v>81</v>
      </c>
    </row>
    <row r="183" s="2" customFormat="1" ht="24.15" customHeight="1">
      <c r="A183" s="39"/>
      <c r="B183" s="40"/>
      <c r="C183" s="257" t="s">
        <v>414</v>
      </c>
      <c r="D183" s="257" t="s">
        <v>370</v>
      </c>
      <c r="E183" s="258" t="s">
        <v>1509</v>
      </c>
      <c r="F183" s="259" t="s">
        <v>1510</v>
      </c>
      <c r="G183" s="260" t="s">
        <v>256</v>
      </c>
      <c r="H183" s="261">
        <v>1</v>
      </c>
      <c r="I183" s="262"/>
      <c r="J183" s="263">
        <f>ROUND(I183*H183,2)</f>
        <v>0</v>
      </c>
      <c r="K183" s="259" t="s">
        <v>257</v>
      </c>
      <c r="L183" s="264"/>
      <c r="M183" s="265" t="s">
        <v>19</v>
      </c>
      <c r="N183" s="266" t="s">
        <v>43</v>
      </c>
      <c r="O183" s="85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5" t="s">
        <v>208</v>
      </c>
      <c r="AT183" s="225" t="s">
        <v>370</v>
      </c>
      <c r="AU183" s="225" t="s">
        <v>81</v>
      </c>
      <c r="AY183" s="18" t="s">
        <v>153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8" t="s">
        <v>79</v>
      </c>
      <c r="BK183" s="226">
        <f>ROUND(I183*H183,2)</f>
        <v>0</v>
      </c>
      <c r="BL183" s="18" t="s">
        <v>161</v>
      </c>
      <c r="BM183" s="225" t="s">
        <v>1511</v>
      </c>
    </row>
    <row r="184" s="2" customFormat="1">
      <c r="A184" s="39"/>
      <c r="B184" s="40"/>
      <c r="C184" s="41"/>
      <c r="D184" s="227" t="s">
        <v>163</v>
      </c>
      <c r="E184" s="41"/>
      <c r="F184" s="228" t="s">
        <v>1510</v>
      </c>
      <c r="G184" s="41"/>
      <c r="H184" s="41"/>
      <c r="I184" s="229"/>
      <c r="J184" s="41"/>
      <c r="K184" s="41"/>
      <c r="L184" s="45"/>
      <c r="M184" s="230"/>
      <c r="N184" s="231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163</v>
      </c>
      <c r="AU184" s="18" t="s">
        <v>81</v>
      </c>
    </row>
    <row r="185" s="2" customFormat="1" ht="16.5" customHeight="1">
      <c r="A185" s="39"/>
      <c r="B185" s="40"/>
      <c r="C185" s="257" t="s">
        <v>420</v>
      </c>
      <c r="D185" s="257" t="s">
        <v>370</v>
      </c>
      <c r="E185" s="258" t="s">
        <v>1512</v>
      </c>
      <c r="F185" s="259" t="s">
        <v>1513</v>
      </c>
      <c r="G185" s="260" t="s">
        <v>256</v>
      </c>
      <c r="H185" s="261">
        <v>2</v>
      </c>
      <c r="I185" s="262"/>
      <c r="J185" s="263">
        <f>ROUND(I185*H185,2)</f>
        <v>0</v>
      </c>
      <c r="K185" s="259" t="s">
        <v>257</v>
      </c>
      <c r="L185" s="264"/>
      <c r="M185" s="265" t="s">
        <v>19</v>
      </c>
      <c r="N185" s="266" t="s">
        <v>43</v>
      </c>
      <c r="O185" s="85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5" t="s">
        <v>208</v>
      </c>
      <c r="AT185" s="225" t="s">
        <v>370</v>
      </c>
      <c r="AU185" s="225" t="s">
        <v>81</v>
      </c>
      <c r="AY185" s="18" t="s">
        <v>153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8" t="s">
        <v>79</v>
      </c>
      <c r="BK185" s="226">
        <f>ROUND(I185*H185,2)</f>
        <v>0</v>
      </c>
      <c r="BL185" s="18" t="s">
        <v>161</v>
      </c>
      <c r="BM185" s="225" t="s">
        <v>1514</v>
      </c>
    </row>
    <row r="186" s="2" customFormat="1">
      <c r="A186" s="39"/>
      <c r="B186" s="40"/>
      <c r="C186" s="41"/>
      <c r="D186" s="227" t="s">
        <v>163</v>
      </c>
      <c r="E186" s="41"/>
      <c r="F186" s="228" t="s">
        <v>1513</v>
      </c>
      <c r="G186" s="41"/>
      <c r="H186" s="41"/>
      <c r="I186" s="229"/>
      <c r="J186" s="41"/>
      <c r="K186" s="41"/>
      <c r="L186" s="45"/>
      <c r="M186" s="230"/>
      <c r="N186" s="231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163</v>
      </c>
      <c r="AU186" s="18" t="s">
        <v>81</v>
      </c>
    </row>
    <row r="187" s="2" customFormat="1" ht="16.5" customHeight="1">
      <c r="A187" s="39"/>
      <c r="B187" s="40"/>
      <c r="C187" s="257" t="s">
        <v>426</v>
      </c>
      <c r="D187" s="257" t="s">
        <v>370</v>
      </c>
      <c r="E187" s="258" t="s">
        <v>1515</v>
      </c>
      <c r="F187" s="259" t="s">
        <v>1516</v>
      </c>
      <c r="G187" s="260" t="s">
        <v>256</v>
      </c>
      <c r="H187" s="261">
        <v>4</v>
      </c>
      <c r="I187" s="262"/>
      <c r="J187" s="263">
        <f>ROUND(I187*H187,2)</f>
        <v>0</v>
      </c>
      <c r="K187" s="259" t="s">
        <v>257</v>
      </c>
      <c r="L187" s="264"/>
      <c r="M187" s="265" t="s">
        <v>19</v>
      </c>
      <c r="N187" s="266" t="s">
        <v>43</v>
      </c>
      <c r="O187" s="85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5" t="s">
        <v>208</v>
      </c>
      <c r="AT187" s="225" t="s">
        <v>370</v>
      </c>
      <c r="AU187" s="225" t="s">
        <v>81</v>
      </c>
      <c r="AY187" s="18" t="s">
        <v>153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8" t="s">
        <v>79</v>
      </c>
      <c r="BK187" s="226">
        <f>ROUND(I187*H187,2)</f>
        <v>0</v>
      </c>
      <c r="BL187" s="18" t="s">
        <v>161</v>
      </c>
      <c r="BM187" s="225" t="s">
        <v>1517</v>
      </c>
    </row>
    <row r="188" s="2" customFormat="1">
      <c r="A188" s="39"/>
      <c r="B188" s="40"/>
      <c r="C188" s="41"/>
      <c r="D188" s="227" t="s">
        <v>163</v>
      </c>
      <c r="E188" s="41"/>
      <c r="F188" s="228" t="s">
        <v>1516</v>
      </c>
      <c r="G188" s="41"/>
      <c r="H188" s="41"/>
      <c r="I188" s="229"/>
      <c r="J188" s="41"/>
      <c r="K188" s="41"/>
      <c r="L188" s="45"/>
      <c r="M188" s="230"/>
      <c r="N188" s="23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163</v>
      </c>
      <c r="AU188" s="18" t="s">
        <v>81</v>
      </c>
    </row>
    <row r="189" s="2" customFormat="1" ht="33" customHeight="1">
      <c r="A189" s="39"/>
      <c r="B189" s="40"/>
      <c r="C189" s="257" t="s">
        <v>431</v>
      </c>
      <c r="D189" s="257" t="s">
        <v>370</v>
      </c>
      <c r="E189" s="258" t="s">
        <v>1518</v>
      </c>
      <c r="F189" s="259" t="s">
        <v>1519</v>
      </c>
      <c r="G189" s="260" t="s">
        <v>256</v>
      </c>
      <c r="H189" s="261">
        <v>1</v>
      </c>
      <c r="I189" s="262"/>
      <c r="J189" s="263">
        <f>ROUND(I189*H189,2)</f>
        <v>0</v>
      </c>
      <c r="K189" s="259" t="s">
        <v>257</v>
      </c>
      <c r="L189" s="264"/>
      <c r="M189" s="265" t="s">
        <v>19</v>
      </c>
      <c r="N189" s="266" t="s">
        <v>43</v>
      </c>
      <c r="O189" s="85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5" t="s">
        <v>208</v>
      </c>
      <c r="AT189" s="225" t="s">
        <v>370</v>
      </c>
      <c r="AU189" s="225" t="s">
        <v>81</v>
      </c>
      <c r="AY189" s="18" t="s">
        <v>153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8" t="s">
        <v>79</v>
      </c>
      <c r="BK189" s="226">
        <f>ROUND(I189*H189,2)</f>
        <v>0</v>
      </c>
      <c r="BL189" s="18" t="s">
        <v>161</v>
      </c>
      <c r="BM189" s="225" t="s">
        <v>1520</v>
      </c>
    </row>
    <row r="190" s="2" customFormat="1">
      <c r="A190" s="39"/>
      <c r="B190" s="40"/>
      <c r="C190" s="41"/>
      <c r="D190" s="227" t="s">
        <v>163</v>
      </c>
      <c r="E190" s="41"/>
      <c r="F190" s="228" t="s">
        <v>1519</v>
      </c>
      <c r="G190" s="41"/>
      <c r="H190" s="41"/>
      <c r="I190" s="229"/>
      <c r="J190" s="41"/>
      <c r="K190" s="41"/>
      <c r="L190" s="45"/>
      <c r="M190" s="230"/>
      <c r="N190" s="231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163</v>
      </c>
      <c r="AU190" s="18" t="s">
        <v>81</v>
      </c>
    </row>
    <row r="191" s="2" customFormat="1" ht="16.5" customHeight="1">
      <c r="A191" s="39"/>
      <c r="B191" s="40"/>
      <c r="C191" s="257" t="s">
        <v>437</v>
      </c>
      <c r="D191" s="257" t="s">
        <v>370</v>
      </c>
      <c r="E191" s="258" t="s">
        <v>1521</v>
      </c>
      <c r="F191" s="259" t="s">
        <v>1522</v>
      </c>
      <c r="G191" s="260" t="s">
        <v>256</v>
      </c>
      <c r="H191" s="261">
        <v>16</v>
      </c>
      <c r="I191" s="262"/>
      <c r="J191" s="263">
        <f>ROUND(I191*H191,2)</f>
        <v>0</v>
      </c>
      <c r="K191" s="259" t="s">
        <v>257</v>
      </c>
      <c r="L191" s="264"/>
      <c r="M191" s="265" t="s">
        <v>19</v>
      </c>
      <c r="N191" s="266" t="s">
        <v>43</v>
      </c>
      <c r="O191" s="85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5" t="s">
        <v>208</v>
      </c>
      <c r="AT191" s="225" t="s">
        <v>370</v>
      </c>
      <c r="AU191" s="225" t="s">
        <v>81</v>
      </c>
      <c r="AY191" s="18" t="s">
        <v>153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8" t="s">
        <v>79</v>
      </c>
      <c r="BK191" s="226">
        <f>ROUND(I191*H191,2)</f>
        <v>0</v>
      </c>
      <c r="BL191" s="18" t="s">
        <v>161</v>
      </c>
      <c r="BM191" s="225" t="s">
        <v>1523</v>
      </c>
    </row>
    <row r="192" s="2" customFormat="1">
      <c r="A192" s="39"/>
      <c r="B192" s="40"/>
      <c r="C192" s="41"/>
      <c r="D192" s="227" t="s">
        <v>163</v>
      </c>
      <c r="E192" s="41"/>
      <c r="F192" s="228" t="s">
        <v>1522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163</v>
      </c>
      <c r="AU192" s="18" t="s">
        <v>81</v>
      </c>
    </row>
    <row r="193" s="2" customFormat="1" ht="16.5" customHeight="1">
      <c r="A193" s="39"/>
      <c r="B193" s="40"/>
      <c r="C193" s="257" t="s">
        <v>443</v>
      </c>
      <c r="D193" s="257" t="s">
        <v>370</v>
      </c>
      <c r="E193" s="258" t="s">
        <v>1524</v>
      </c>
      <c r="F193" s="259" t="s">
        <v>1525</v>
      </c>
      <c r="G193" s="260" t="s">
        <v>256</v>
      </c>
      <c r="H193" s="261">
        <v>1</v>
      </c>
      <c r="I193" s="262"/>
      <c r="J193" s="263">
        <f>ROUND(I193*H193,2)</f>
        <v>0</v>
      </c>
      <c r="K193" s="259" t="s">
        <v>257</v>
      </c>
      <c r="L193" s="264"/>
      <c r="M193" s="265" t="s">
        <v>19</v>
      </c>
      <c r="N193" s="266" t="s">
        <v>43</v>
      </c>
      <c r="O193" s="85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5" t="s">
        <v>208</v>
      </c>
      <c r="AT193" s="225" t="s">
        <v>370</v>
      </c>
      <c r="AU193" s="225" t="s">
        <v>81</v>
      </c>
      <c r="AY193" s="18" t="s">
        <v>153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8" t="s">
        <v>79</v>
      </c>
      <c r="BK193" s="226">
        <f>ROUND(I193*H193,2)</f>
        <v>0</v>
      </c>
      <c r="BL193" s="18" t="s">
        <v>161</v>
      </c>
      <c r="BM193" s="225" t="s">
        <v>1526</v>
      </c>
    </row>
    <row r="194" s="2" customFormat="1">
      <c r="A194" s="39"/>
      <c r="B194" s="40"/>
      <c r="C194" s="41"/>
      <c r="D194" s="227" t="s">
        <v>163</v>
      </c>
      <c r="E194" s="41"/>
      <c r="F194" s="228" t="s">
        <v>1525</v>
      </c>
      <c r="G194" s="41"/>
      <c r="H194" s="41"/>
      <c r="I194" s="229"/>
      <c r="J194" s="41"/>
      <c r="K194" s="41"/>
      <c r="L194" s="45"/>
      <c r="M194" s="230"/>
      <c r="N194" s="231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163</v>
      </c>
      <c r="AU194" s="18" t="s">
        <v>81</v>
      </c>
    </row>
    <row r="195" s="2" customFormat="1" ht="16.5" customHeight="1">
      <c r="A195" s="39"/>
      <c r="B195" s="40"/>
      <c r="C195" s="257" t="s">
        <v>450</v>
      </c>
      <c r="D195" s="257" t="s">
        <v>370</v>
      </c>
      <c r="E195" s="258" t="s">
        <v>1527</v>
      </c>
      <c r="F195" s="259" t="s">
        <v>1528</v>
      </c>
      <c r="G195" s="260" t="s">
        <v>256</v>
      </c>
      <c r="H195" s="261">
        <v>15</v>
      </c>
      <c r="I195" s="262"/>
      <c r="J195" s="263">
        <f>ROUND(I195*H195,2)</f>
        <v>0</v>
      </c>
      <c r="K195" s="259" t="s">
        <v>257</v>
      </c>
      <c r="L195" s="264"/>
      <c r="M195" s="265" t="s">
        <v>19</v>
      </c>
      <c r="N195" s="266" t="s">
        <v>43</v>
      </c>
      <c r="O195" s="85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5" t="s">
        <v>208</v>
      </c>
      <c r="AT195" s="225" t="s">
        <v>370</v>
      </c>
      <c r="AU195" s="225" t="s">
        <v>81</v>
      </c>
      <c r="AY195" s="18" t="s">
        <v>153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8" t="s">
        <v>79</v>
      </c>
      <c r="BK195" s="226">
        <f>ROUND(I195*H195,2)</f>
        <v>0</v>
      </c>
      <c r="BL195" s="18" t="s">
        <v>161</v>
      </c>
      <c r="BM195" s="225" t="s">
        <v>1529</v>
      </c>
    </row>
    <row r="196" s="2" customFormat="1">
      <c r="A196" s="39"/>
      <c r="B196" s="40"/>
      <c r="C196" s="41"/>
      <c r="D196" s="227" t="s">
        <v>163</v>
      </c>
      <c r="E196" s="41"/>
      <c r="F196" s="228" t="s">
        <v>1528</v>
      </c>
      <c r="G196" s="41"/>
      <c r="H196" s="41"/>
      <c r="I196" s="229"/>
      <c r="J196" s="41"/>
      <c r="K196" s="41"/>
      <c r="L196" s="45"/>
      <c r="M196" s="230"/>
      <c r="N196" s="231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163</v>
      </c>
      <c r="AU196" s="18" t="s">
        <v>81</v>
      </c>
    </row>
    <row r="197" s="2" customFormat="1" ht="16.5" customHeight="1">
      <c r="A197" s="39"/>
      <c r="B197" s="40"/>
      <c r="C197" s="257" t="s">
        <v>456</v>
      </c>
      <c r="D197" s="257" t="s">
        <v>370</v>
      </c>
      <c r="E197" s="258" t="s">
        <v>1530</v>
      </c>
      <c r="F197" s="259" t="s">
        <v>1531</v>
      </c>
      <c r="G197" s="260" t="s">
        <v>256</v>
      </c>
      <c r="H197" s="261">
        <v>5</v>
      </c>
      <c r="I197" s="262"/>
      <c r="J197" s="263">
        <f>ROUND(I197*H197,2)</f>
        <v>0</v>
      </c>
      <c r="K197" s="259" t="s">
        <v>257</v>
      </c>
      <c r="L197" s="264"/>
      <c r="M197" s="265" t="s">
        <v>19</v>
      </c>
      <c r="N197" s="266" t="s">
        <v>43</v>
      </c>
      <c r="O197" s="85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5" t="s">
        <v>208</v>
      </c>
      <c r="AT197" s="225" t="s">
        <v>370</v>
      </c>
      <c r="AU197" s="225" t="s">
        <v>81</v>
      </c>
      <c r="AY197" s="18" t="s">
        <v>153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8" t="s">
        <v>79</v>
      </c>
      <c r="BK197" s="226">
        <f>ROUND(I197*H197,2)</f>
        <v>0</v>
      </c>
      <c r="BL197" s="18" t="s">
        <v>161</v>
      </c>
      <c r="BM197" s="225" t="s">
        <v>1532</v>
      </c>
    </row>
    <row r="198" s="2" customFormat="1">
      <c r="A198" s="39"/>
      <c r="B198" s="40"/>
      <c r="C198" s="41"/>
      <c r="D198" s="227" t="s">
        <v>163</v>
      </c>
      <c r="E198" s="41"/>
      <c r="F198" s="228" t="s">
        <v>1531</v>
      </c>
      <c r="G198" s="41"/>
      <c r="H198" s="41"/>
      <c r="I198" s="229"/>
      <c r="J198" s="41"/>
      <c r="K198" s="41"/>
      <c r="L198" s="45"/>
      <c r="M198" s="230"/>
      <c r="N198" s="231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163</v>
      </c>
      <c r="AU198" s="18" t="s">
        <v>81</v>
      </c>
    </row>
    <row r="199" s="2" customFormat="1" ht="24.15" customHeight="1">
      <c r="A199" s="39"/>
      <c r="B199" s="40"/>
      <c r="C199" s="257" t="s">
        <v>464</v>
      </c>
      <c r="D199" s="257" t="s">
        <v>370</v>
      </c>
      <c r="E199" s="258" t="s">
        <v>1533</v>
      </c>
      <c r="F199" s="259" t="s">
        <v>1534</v>
      </c>
      <c r="G199" s="260" t="s">
        <v>246</v>
      </c>
      <c r="H199" s="261">
        <v>70</v>
      </c>
      <c r="I199" s="262"/>
      <c r="J199" s="263">
        <f>ROUND(I199*H199,2)</f>
        <v>0</v>
      </c>
      <c r="K199" s="259" t="s">
        <v>257</v>
      </c>
      <c r="L199" s="264"/>
      <c r="M199" s="265" t="s">
        <v>19</v>
      </c>
      <c r="N199" s="266" t="s">
        <v>43</v>
      </c>
      <c r="O199" s="85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5" t="s">
        <v>208</v>
      </c>
      <c r="AT199" s="225" t="s">
        <v>370</v>
      </c>
      <c r="AU199" s="225" t="s">
        <v>81</v>
      </c>
      <c r="AY199" s="18" t="s">
        <v>153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8" t="s">
        <v>79</v>
      </c>
      <c r="BK199" s="226">
        <f>ROUND(I199*H199,2)</f>
        <v>0</v>
      </c>
      <c r="BL199" s="18" t="s">
        <v>161</v>
      </c>
      <c r="BM199" s="225" t="s">
        <v>1535</v>
      </c>
    </row>
    <row r="200" s="2" customFormat="1">
      <c r="A200" s="39"/>
      <c r="B200" s="40"/>
      <c r="C200" s="41"/>
      <c r="D200" s="227" t="s">
        <v>163</v>
      </c>
      <c r="E200" s="41"/>
      <c r="F200" s="228" t="s">
        <v>1534</v>
      </c>
      <c r="G200" s="41"/>
      <c r="H200" s="41"/>
      <c r="I200" s="229"/>
      <c r="J200" s="41"/>
      <c r="K200" s="41"/>
      <c r="L200" s="45"/>
      <c r="M200" s="230"/>
      <c r="N200" s="231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163</v>
      </c>
      <c r="AU200" s="18" t="s">
        <v>81</v>
      </c>
    </row>
    <row r="201" s="2" customFormat="1" ht="21.75" customHeight="1">
      <c r="A201" s="39"/>
      <c r="B201" s="40"/>
      <c r="C201" s="257" t="s">
        <v>470</v>
      </c>
      <c r="D201" s="257" t="s">
        <v>370</v>
      </c>
      <c r="E201" s="258" t="s">
        <v>1536</v>
      </c>
      <c r="F201" s="259" t="s">
        <v>1537</v>
      </c>
      <c r="G201" s="260" t="s">
        <v>256</v>
      </c>
      <c r="H201" s="261">
        <v>10</v>
      </c>
      <c r="I201" s="262"/>
      <c r="J201" s="263">
        <f>ROUND(I201*H201,2)</f>
        <v>0</v>
      </c>
      <c r="K201" s="259" t="s">
        <v>257</v>
      </c>
      <c r="L201" s="264"/>
      <c r="M201" s="265" t="s">
        <v>19</v>
      </c>
      <c r="N201" s="266" t="s">
        <v>43</v>
      </c>
      <c r="O201" s="85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5" t="s">
        <v>208</v>
      </c>
      <c r="AT201" s="225" t="s">
        <v>370</v>
      </c>
      <c r="AU201" s="225" t="s">
        <v>81</v>
      </c>
      <c r="AY201" s="18" t="s">
        <v>153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8" t="s">
        <v>79</v>
      </c>
      <c r="BK201" s="226">
        <f>ROUND(I201*H201,2)</f>
        <v>0</v>
      </c>
      <c r="BL201" s="18" t="s">
        <v>161</v>
      </c>
      <c r="BM201" s="225" t="s">
        <v>1538</v>
      </c>
    </row>
    <row r="202" s="2" customFormat="1">
      <c r="A202" s="39"/>
      <c r="B202" s="40"/>
      <c r="C202" s="41"/>
      <c r="D202" s="227" t="s">
        <v>163</v>
      </c>
      <c r="E202" s="41"/>
      <c r="F202" s="228" t="s">
        <v>1537</v>
      </c>
      <c r="G202" s="41"/>
      <c r="H202" s="41"/>
      <c r="I202" s="229"/>
      <c r="J202" s="41"/>
      <c r="K202" s="41"/>
      <c r="L202" s="45"/>
      <c r="M202" s="230"/>
      <c r="N202" s="231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163</v>
      </c>
      <c r="AU202" s="18" t="s">
        <v>81</v>
      </c>
    </row>
    <row r="203" s="2" customFormat="1" ht="24.15" customHeight="1">
      <c r="A203" s="39"/>
      <c r="B203" s="40"/>
      <c r="C203" s="257" t="s">
        <v>476</v>
      </c>
      <c r="D203" s="257" t="s">
        <v>370</v>
      </c>
      <c r="E203" s="258" t="s">
        <v>1539</v>
      </c>
      <c r="F203" s="259" t="s">
        <v>1540</v>
      </c>
      <c r="G203" s="260" t="s">
        <v>246</v>
      </c>
      <c r="H203" s="261">
        <v>110</v>
      </c>
      <c r="I203" s="262"/>
      <c r="J203" s="263">
        <f>ROUND(I203*H203,2)</f>
        <v>0</v>
      </c>
      <c r="K203" s="259" t="s">
        <v>257</v>
      </c>
      <c r="L203" s="264"/>
      <c r="M203" s="265" t="s">
        <v>19</v>
      </c>
      <c r="N203" s="266" t="s">
        <v>43</v>
      </c>
      <c r="O203" s="85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5" t="s">
        <v>208</v>
      </c>
      <c r="AT203" s="225" t="s">
        <v>370</v>
      </c>
      <c r="AU203" s="225" t="s">
        <v>81</v>
      </c>
      <c r="AY203" s="18" t="s">
        <v>153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8" t="s">
        <v>79</v>
      </c>
      <c r="BK203" s="226">
        <f>ROUND(I203*H203,2)</f>
        <v>0</v>
      </c>
      <c r="BL203" s="18" t="s">
        <v>161</v>
      </c>
      <c r="BM203" s="225" t="s">
        <v>1541</v>
      </c>
    </row>
    <row r="204" s="2" customFormat="1">
      <c r="A204" s="39"/>
      <c r="B204" s="40"/>
      <c r="C204" s="41"/>
      <c r="D204" s="227" t="s">
        <v>163</v>
      </c>
      <c r="E204" s="41"/>
      <c r="F204" s="228" t="s">
        <v>1540</v>
      </c>
      <c r="G204" s="41"/>
      <c r="H204" s="41"/>
      <c r="I204" s="229"/>
      <c r="J204" s="41"/>
      <c r="K204" s="41"/>
      <c r="L204" s="45"/>
      <c r="M204" s="230"/>
      <c r="N204" s="231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163</v>
      </c>
      <c r="AU204" s="18" t="s">
        <v>81</v>
      </c>
    </row>
    <row r="205" s="2" customFormat="1" ht="24.15" customHeight="1">
      <c r="A205" s="39"/>
      <c r="B205" s="40"/>
      <c r="C205" s="257" t="s">
        <v>484</v>
      </c>
      <c r="D205" s="257" t="s">
        <v>370</v>
      </c>
      <c r="E205" s="258" t="s">
        <v>1542</v>
      </c>
      <c r="F205" s="259" t="s">
        <v>1543</v>
      </c>
      <c r="G205" s="260" t="s">
        <v>246</v>
      </c>
      <c r="H205" s="261">
        <v>2</v>
      </c>
      <c r="I205" s="262"/>
      <c r="J205" s="263">
        <f>ROUND(I205*H205,2)</f>
        <v>0</v>
      </c>
      <c r="K205" s="259" t="s">
        <v>257</v>
      </c>
      <c r="L205" s="264"/>
      <c r="M205" s="265" t="s">
        <v>19</v>
      </c>
      <c r="N205" s="266" t="s">
        <v>43</v>
      </c>
      <c r="O205" s="85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5" t="s">
        <v>208</v>
      </c>
      <c r="AT205" s="225" t="s">
        <v>370</v>
      </c>
      <c r="AU205" s="225" t="s">
        <v>81</v>
      </c>
      <c r="AY205" s="18" t="s">
        <v>153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8" t="s">
        <v>79</v>
      </c>
      <c r="BK205" s="226">
        <f>ROUND(I205*H205,2)</f>
        <v>0</v>
      </c>
      <c r="BL205" s="18" t="s">
        <v>161</v>
      </c>
      <c r="BM205" s="225" t="s">
        <v>1544</v>
      </c>
    </row>
    <row r="206" s="2" customFormat="1">
      <c r="A206" s="39"/>
      <c r="B206" s="40"/>
      <c r="C206" s="41"/>
      <c r="D206" s="227" t="s">
        <v>163</v>
      </c>
      <c r="E206" s="41"/>
      <c r="F206" s="228" t="s">
        <v>1543</v>
      </c>
      <c r="G206" s="41"/>
      <c r="H206" s="41"/>
      <c r="I206" s="229"/>
      <c r="J206" s="41"/>
      <c r="K206" s="41"/>
      <c r="L206" s="45"/>
      <c r="M206" s="230"/>
      <c r="N206" s="231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163</v>
      </c>
      <c r="AU206" s="18" t="s">
        <v>81</v>
      </c>
    </row>
    <row r="207" s="2" customFormat="1" ht="16.5" customHeight="1">
      <c r="A207" s="39"/>
      <c r="B207" s="40"/>
      <c r="C207" s="257" t="s">
        <v>491</v>
      </c>
      <c r="D207" s="257" t="s">
        <v>370</v>
      </c>
      <c r="E207" s="258" t="s">
        <v>1545</v>
      </c>
      <c r="F207" s="259" t="s">
        <v>1546</v>
      </c>
      <c r="G207" s="260" t="s">
        <v>256</v>
      </c>
      <c r="H207" s="261">
        <v>2</v>
      </c>
      <c r="I207" s="262"/>
      <c r="J207" s="263">
        <f>ROUND(I207*H207,2)</f>
        <v>0</v>
      </c>
      <c r="K207" s="259" t="s">
        <v>257</v>
      </c>
      <c r="L207" s="264"/>
      <c r="M207" s="265" t="s">
        <v>19</v>
      </c>
      <c r="N207" s="266" t="s">
        <v>43</v>
      </c>
      <c r="O207" s="85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5" t="s">
        <v>208</v>
      </c>
      <c r="AT207" s="225" t="s">
        <v>370</v>
      </c>
      <c r="AU207" s="225" t="s">
        <v>81</v>
      </c>
      <c r="AY207" s="18" t="s">
        <v>153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8" t="s">
        <v>79</v>
      </c>
      <c r="BK207" s="226">
        <f>ROUND(I207*H207,2)</f>
        <v>0</v>
      </c>
      <c r="BL207" s="18" t="s">
        <v>161</v>
      </c>
      <c r="BM207" s="225" t="s">
        <v>1547</v>
      </c>
    </row>
    <row r="208" s="2" customFormat="1">
      <c r="A208" s="39"/>
      <c r="B208" s="40"/>
      <c r="C208" s="41"/>
      <c r="D208" s="227" t="s">
        <v>163</v>
      </c>
      <c r="E208" s="41"/>
      <c r="F208" s="228" t="s">
        <v>1546</v>
      </c>
      <c r="G208" s="41"/>
      <c r="H208" s="41"/>
      <c r="I208" s="229"/>
      <c r="J208" s="41"/>
      <c r="K208" s="41"/>
      <c r="L208" s="45"/>
      <c r="M208" s="230"/>
      <c r="N208" s="231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163</v>
      </c>
      <c r="AU208" s="18" t="s">
        <v>81</v>
      </c>
    </row>
    <row r="209" s="2" customFormat="1" ht="16.5" customHeight="1">
      <c r="A209" s="39"/>
      <c r="B209" s="40"/>
      <c r="C209" s="257" t="s">
        <v>497</v>
      </c>
      <c r="D209" s="257" t="s">
        <v>370</v>
      </c>
      <c r="E209" s="258" t="s">
        <v>1548</v>
      </c>
      <c r="F209" s="259" t="s">
        <v>1549</v>
      </c>
      <c r="G209" s="260" t="s">
        <v>256</v>
      </c>
      <c r="H209" s="261">
        <v>1</v>
      </c>
      <c r="I209" s="262"/>
      <c r="J209" s="263">
        <f>ROUND(I209*H209,2)</f>
        <v>0</v>
      </c>
      <c r="K209" s="259" t="s">
        <v>257</v>
      </c>
      <c r="L209" s="264"/>
      <c r="M209" s="265" t="s">
        <v>19</v>
      </c>
      <c r="N209" s="266" t="s">
        <v>43</v>
      </c>
      <c r="O209" s="85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5" t="s">
        <v>208</v>
      </c>
      <c r="AT209" s="225" t="s">
        <v>370</v>
      </c>
      <c r="AU209" s="225" t="s">
        <v>81</v>
      </c>
      <c r="AY209" s="18" t="s">
        <v>153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8" t="s">
        <v>79</v>
      </c>
      <c r="BK209" s="226">
        <f>ROUND(I209*H209,2)</f>
        <v>0</v>
      </c>
      <c r="BL209" s="18" t="s">
        <v>161</v>
      </c>
      <c r="BM209" s="225" t="s">
        <v>1550</v>
      </c>
    </row>
    <row r="210" s="2" customFormat="1">
      <c r="A210" s="39"/>
      <c r="B210" s="40"/>
      <c r="C210" s="41"/>
      <c r="D210" s="227" t="s">
        <v>163</v>
      </c>
      <c r="E210" s="41"/>
      <c r="F210" s="228" t="s">
        <v>1549</v>
      </c>
      <c r="G210" s="41"/>
      <c r="H210" s="41"/>
      <c r="I210" s="229"/>
      <c r="J210" s="41"/>
      <c r="K210" s="41"/>
      <c r="L210" s="45"/>
      <c r="M210" s="230"/>
      <c r="N210" s="231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163</v>
      </c>
      <c r="AU210" s="18" t="s">
        <v>81</v>
      </c>
    </row>
    <row r="211" s="12" customFormat="1" ht="25.92" customHeight="1">
      <c r="A211" s="12"/>
      <c r="B211" s="198"/>
      <c r="C211" s="199"/>
      <c r="D211" s="200" t="s">
        <v>71</v>
      </c>
      <c r="E211" s="201" t="s">
        <v>1551</v>
      </c>
      <c r="F211" s="201" t="s">
        <v>1552</v>
      </c>
      <c r="G211" s="199"/>
      <c r="H211" s="199"/>
      <c r="I211" s="202"/>
      <c r="J211" s="203">
        <f>BK211</f>
        <v>0</v>
      </c>
      <c r="K211" s="199"/>
      <c r="L211" s="204"/>
      <c r="M211" s="205"/>
      <c r="N211" s="206"/>
      <c r="O211" s="206"/>
      <c r="P211" s="207">
        <f>SUM(P212:P231)</f>
        <v>0</v>
      </c>
      <c r="Q211" s="206"/>
      <c r="R211" s="207">
        <f>SUM(R212:R231)</f>
        <v>0</v>
      </c>
      <c r="S211" s="206"/>
      <c r="T211" s="208">
        <f>SUM(T212:T231)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9" t="s">
        <v>79</v>
      </c>
      <c r="AT211" s="210" t="s">
        <v>71</v>
      </c>
      <c r="AU211" s="210" t="s">
        <v>72</v>
      </c>
      <c r="AY211" s="209" t="s">
        <v>153</v>
      </c>
      <c r="BK211" s="211">
        <f>SUM(BK212:BK231)</f>
        <v>0</v>
      </c>
    </row>
    <row r="212" s="2" customFormat="1" ht="16.5" customHeight="1">
      <c r="A212" s="39"/>
      <c r="B212" s="40"/>
      <c r="C212" s="257" t="s">
        <v>503</v>
      </c>
      <c r="D212" s="257" t="s">
        <v>370</v>
      </c>
      <c r="E212" s="258" t="s">
        <v>1553</v>
      </c>
      <c r="F212" s="259" t="s">
        <v>1554</v>
      </c>
      <c r="G212" s="260" t="s">
        <v>246</v>
      </c>
      <c r="H212" s="261">
        <v>5</v>
      </c>
      <c r="I212" s="262"/>
      <c r="J212" s="263">
        <f>ROUND(I212*H212,2)</f>
        <v>0</v>
      </c>
      <c r="K212" s="259" t="s">
        <v>257</v>
      </c>
      <c r="L212" s="264"/>
      <c r="M212" s="265" t="s">
        <v>19</v>
      </c>
      <c r="N212" s="266" t="s">
        <v>43</v>
      </c>
      <c r="O212" s="85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5" t="s">
        <v>208</v>
      </c>
      <c r="AT212" s="225" t="s">
        <v>370</v>
      </c>
      <c r="AU212" s="225" t="s">
        <v>79</v>
      </c>
      <c r="AY212" s="18" t="s">
        <v>153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8" t="s">
        <v>79</v>
      </c>
      <c r="BK212" s="226">
        <f>ROUND(I212*H212,2)</f>
        <v>0</v>
      </c>
      <c r="BL212" s="18" t="s">
        <v>161</v>
      </c>
      <c r="BM212" s="225" t="s">
        <v>1555</v>
      </c>
    </row>
    <row r="213" s="2" customFormat="1">
      <c r="A213" s="39"/>
      <c r="B213" s="40"/>
      <c r="C213" s="41"/>
      <c r="D213" s="227" t="s">
        <v>163</v>
      </c>
      <c r="E213" s="41"/>
      <c r="F213" s="228" t="s">
        <v>1554</v>
      </c>
      <c r="G213" s="41"/>
      <c r="H213" s="41"/>
      <c r="I213" s="229"/>
      <c r="J213" s="41"/>
      <c r="K213" s="41"/>
      <c r="L213" s="45"/>
      <c r="M213" s="230"/>
      <c r="N213" s="231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163</v>
      </c>
      <c r="AU213" s="18" t="s">
        <v>79</v>
      </c>
    </row>
    <row r="214" s="2" customFormat="1" ht="16.5" customHeight="1">
      <c r="A214" s="39"/>
      <c r="B214" s="40"/>
      <c r="C214" s="257" t="s">
        <v>509</v>
      </c>
      <c r="D214" s="257" t="s">
        <v>370</v>
      </c>
      <c r="E214" s="258" t="s">
        <v>1556</v>
      </c>
      <c r="F214" s="259" t="s">
        <v>1557</v>
      </c>
      <c r="G214" s="260" t="s">
        <v>246</v>
      </c>
      <c r="H214" s="261">
        <v>15</v>
      </c>
      <c r="I214" s="262"/>
      <c r="J214" s="263">
        <f>ROUND(I214*H214,2)</f>
        <v>0</v>
      </c>
      <c r="K214" s="259" t="s">
        <v>257</v>
      </c>
      <c r="L214" s="264"/>
      <c r="M214" s="265" t="s">
        <v>19</v>
      </c>
      <c r="N214" s="266" t="s">
        <v>43</v>
      </c>
      <c r="O214" s="85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5" t="s">
        <v>208</v>
      </c>
      <c r="AT214" s="225" t="s">
        <v>370</v>
      </c>
      <c r="AU214" s="225" t="s">
        <v>79</v>
      </c>
      <c r="AY214" s="18" t="s">
        <v>153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8" t="s">
        <v>79</v>
      </c>
      <c r="BK214" s="226">
        <f>ROUND(I214*H214,2)</f>
        <v>0</v>
      </c>
      <c r="BL214" s="18" t="s">
        <v>161</v>
      </c>
      <c r="BM214" s="225" t="s">
        <v>1558</v>
      </c>
    </row>
    <row r="215" s="2" customFormat="1">
      <c r="A215" s="39"/>
      <c r="B215" s="40"/>
      <c r="C215" s="41"/>
      <c r="D215" s="227" t="s">
        <v>163</v>
      </c>
      <c r="E215" s="41"/>
      <c r="F215" s="228" t="s">
        <v>1557</v>
      </c>
      <c r="G215" s="41"/>
      <c r="H215" s="41"/>
      <c r="I215" s="229"/>
      <c r="J215" s="41"/>
      <c r="K215" s="41"/>
      <c r="L215" s="45"/>
      <c r="M215" s="230"/>
      <c r="N215" s="231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163</v>
      </c>
      <c r="AU215" s="18" t="s">
        <v>79</v>
      </c>
    </row>
    <row r="216" s="2" customFormat="1" ht="16.5" customHeight="1">
      <c r="A216" s="39"/>
      <c r="B216" s="40"/>
      <c r="C216" s="257" t="s">
        <v>515</v>
      </c>
      <c r="D216" s="257" t="s">
        <v>370</v>
      </c>
      <c r="E216" s="258" t="s">
        <v>1559</v>
      </c>
      <c r="F216" s="259" t="s">
        <v>1560</v>
      </c>
      <c r="G216" s="260" t="s">
        <v>246</v>
      </c>
      <c r="H216" s="261">
        <v>200</v>
      </c>
      <c r="I216" s="262"/>
      <c r="J216" s="263">
        <f>ROUND(I216*H216,2)</f>
        <v>0</v>
      </c>
      <c r="K216" s="259" t="s">
        <v>257</v>
      </c>
      <c r="L216" s="264"/>
      <c r="M216" s="265" t="s">
        <v>19</v>
      </c>
      <c r="N216" s="266" t="s">
        <v>43</v>
      </c>
      <c r="O216" s="85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5" t="s">
        <v>208</v>
      </c>
      <c r="AT216" s="225" t="s">
        <v>370</v>
      </c>
      <c r="AU216" s="225" t="s">
        <v>79</v>
      </c>
      <c r="AY216" s="18" t="s">
        <v>153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8" t="s">
        <v>79</v>
      </c>
      <c r="BK216" s="226">
        <f>ROUND(I216*H216,2)</f>
        <v>0</v>
      </c>
      <c r="BL216" s="18" t="s">
        <v>161</v>
      </c>
      <c r="BM216" s="225" t="s">
        <v>1561</v>
      </c>
    </row>
    <row r="217" s="2" customFormat="1">
      <c r="A217" s="39"/>
      <c r="B217" s="40"/>
      <c r="C217" s="41"/>
      <c r="D217" s="227" t="s">
        <v>163</v>
      </c>
      <c r="E217" s="41"/>
      <c r="F217" s="228" t="s">
        <v>1560</v>
      </c>
      <c r="G217" s="41"/>
      <c r="H217" s="41"/>
      <c r="I217" s="229"/>
      <c r="J217" s="41"/>
      <c r="K217" s="41"/>
      <c r="L217" s="45"/>
      <c r="M217" s="230"/>
      <c r="N217" s="231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163</v>
      </c>
      <c r="AU217" s="18" t="s">
        <v>79</v>
      </c>
    </row>
    <row r="218" s="2" customFormat="1" ht="16.5" customHeight="1">
      <c r="A218" s="39"/>
      <c r="B218" s="40"/>
      <c r="C218" s="257" t="s">
        <v>522</v>
      </c>
      <c r="D218" s="257" t="s">
        <v>370</v>
      </c>
      <c r="E218" s="258" t="s">
        <v>1562</v>
      </c>
      <c r="F218" s="259" t="s">
        <v>1563</v>
      </c>
      <c r="G218" s="260" t="s">
        <v>246</v>
      </c>
      <c r="H218" s="261">
        <v>140</v>
      </c>
      <c r="I218" s="262"/>
      <c r="J218" s="263">
        <f>ROUND(I218*H218,2)</f>
        <v>0</v>
      </c>
      <c r="K218" s="259" t="s">
        <v>257</v>
      </c>
      <c r="L218" s="264"/>
      <c r="M218" s="265" t="s">
        <v>19</v>
      </c>
      <c r="N218" s="266" t="s">
        <v>43</v>
      </c>
      <c r="O218" s="85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5" t="s">
        <v>208</v>
      </c>
      <c r="AT218" s="225" t="s">
        <v>370</v>
      </c>
      <c r="AU218" s="225" t="s">
        <v>79</v>
      </c>
      <c r="AY218" s="18" t="s">
        <v>153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8" t="s">
        <v>79</v>
      </c>
      <c r="BK218" s="226">
        <f>ROUND(I218*H218,2)</f>
        <v>0</v>
      </c>
      <c r="BL218" s="18" t="s">
        <v>161</v>
      </c>
      <c r="BM218" s="225" t="s">
        <v>1564</v>
      </c>
    </row>
    <row r="219" s="2" customFormat="1">
      <c r="A219" s="39"/>
      <c r="B219" s="40"/>
      <c r="C219" s="41"/>
      <c r="D219" s="227" t="s">
        <v>163</v>
      </c>
      <c r="E219" s="41"/>
      <c r="F219" s="228" t="s">
        <v>1563</v>
      </c>
      <c r="G219" s="41"/>
      <c r="H219" s="41"/>
      <c r="I219" s="229"/>
      <c r="J219" s="41"/>
      <c r="K219" s="41"/>
      <c r="L219" s="45"/>
      <c r="M219" s="230"/>
      <c r="N219" s="231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163</v>
      </c>
      <c r="AU219" s="18" t="s">
        <v>79</v>
      </c>
    </row>
    <row r="220" s="2" customFormat="1" ht="16.5" customHeight="1">
      <c r="A220" s="39"/>
      <c r="B220" s="40"/>
      <c r="C220" s="257" t="s">
        <v>528</v>
      </c>
      <c r="D220" s="257" t="s">
        <v>370</v>
      </c>
      <c r="E220" s="258" t="s">
        <v>1565</v>
      </c>
      <c r="F220" s="259" t="s">
        <v>1566</v>
      </c>
      <c r="G220" s="260" t="s">
        <v>246</v>
      </c>
      <c r="H220" s="261">
        <v>5</v>
      </c>
      <c r="I220" s="262"/>
      <c r="J220" s="263">
        <f>ROUND(I220*H220,2)</f>
        <v>0</v>
      </c>
      <c r="K220" s="259" t="s">
        <v>257</v>
      </c>
      <c r="L220" s="264"/>
      <c r="M220" s="265" t="s">
        <v>19</v>
      </c>
      <c r="N220" s="266" t="s">
        <v>43</v>
      </c>
      <c r="O220" s="85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5" t="s">
        <v>208</v>
      </c>
      <c r="AT220" s="225" t="s">
        <v>370</v>
      </c>
      <c r="AU220" s="225" t="s">
        <v>79</v>
      </c>
      <c r="AY220" s="18" t="s">
        <v>153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8" t="s">
        <v>79</v>
      </c>
      <c r="BK220" s="226">
        <f>ROUND(I220*H220,2)</f>
        <v>0</v>
      </c>
      <c r="BL220" s="18" t="s">
        <v>161</v>
      </c>
      <c r="BM220" s="225" t="s">
        <v>1567</v>
      </c>
    </row>
    <row r="221" s="2" customFormat="1">
      <c r="A221" s="39"/>
      <c r="B221" s="40"/>
      <c r="C221" s="41"/>
      <c r="D221" s="227" t="s">
        <v>163</v>
      </c>
      <c r="E221" s="41"/>
      <c r="F221" s="228" t="s">
        <v>1566</v>
      </c>
      <c r="G221" s="41"/>
      <c r="H221" s="41"/>
      <c r="I221" s="229"/>
      <c r="J221" s="41"/>
      <c r="K221" s="41"/>
      <c r="L221" s="45"/>
      <c r="M221" s="230"/>
      <c r="N221" s="231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163</v>
      </c>
      <c r="AU221" s="18" t="s">
        <v>79</v>
      </c>
    </row>
    <row r="222" s="2" customFormat="1" ht="16.5" customHeight="1">
      <c r="A222" s="39"/>
      <c r="B222" s="40"/>
      <c r="C222" s="257" t="s">
        <v>536</v>
      </c>
      <c r="D222" s="257" t="s">
        <v>370</v>
      </c>
      <c r="E222" s="258" t="s">
        <v>1568</v>
      </c>
      <c r="F222" s="259" t="s">
        <v>1569</v>
      </c>
      <c r="G222" s="260" t="s">
        <v>246</v>
      </c>
      <c r="H222" s="261">
        <v>10</v>
      </c>
      <c r="I222" s="262"/>
      <c r="J222" s="263">
        <f>ROUND(I222*H222,2)</f>
        <v>0</v>
      </c>
      <c r="K222" s="259" t="s">
        <v>257</v>
      </c>
      <c r="L222" s="264"/>
      <c r="M222" s="265" t="s">
        <v>19</v>
      </c>
      <c r="N222" s="266" t="s">
        <v>43</v>
      </c>
      <c r="O222" s="85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5" t="s">
        <v>208</v>
      </c>
      <c r="AT222" s="225" t="s">
        <v>370</v>
      </c>
      <c r="AU222" s="225" t="s">
        <v>79</v>
      </c>
      <c r="AY222" s="18" t="s">
        <v>153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8" t="s">
        <v>79</v>
      </c>
      <c r="BK222" s="226">
        <f>ROUND(I222*H222,2)</f>
        <v>0</v>
      </c>
      <c r="BL222" s="18" t="s">
        <v>161</v>
      </c>
      <c r="BM222" s="225" t="s">
        <v>1570</v>
      </c>
    </row>
    <row r="223" s="2" customFormat="1">
      <c r="A223" s="39"/>
      <c r="B223" s="40"/>
      <c r="C223" s="41"/>
      <c r="D223" s="227" t="s">
        <v>163</v>
      </c>
      <c r="E223" s="41"/>
      <c r="F223" s="228" t="s">
        <v>1569</v>
      </c>
      <c r="G223" s="41"/>
      <c r="H223" s="41"/>
      <c r="I223" s="229"/>
      <c r="J223" s="41"/>
      <c r="K223" s="41"/>
      <c r="L223" s="45"/>
      <c r="M223" s="230"/>
      <c r="N223" s="231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163</v>
      </c>
      <c r="AU223" s="18" t="s">
        <v>79</v>
      </c>
    </row>
    <row r="224" s="2" customFormat="1" ht="16.5" customHeight="1">
      <c r="A224" s="39"/>
      <c r="B224" s="40"/>
      <c r="C224" s="257" t="s">
        <v>542</v>
      </c>
      <c r="D224" s="257" t="s">
        <v>370</v>
      </c>
      <c r="E224" s="258" t="s">
        <v>1571</v>
      </c>
      <c r="F224" s="259" t="s">
        <v>1572</v>
      </c>
      <c r="G224" s="260" t="s">
        <v>246</v>
      </c>
      <c r="H224" s="261">
        <v>60</v>
      </c>
      <c r="I224" s="262"/>
      <c r="J224" s="263">
        <f>ROUND(I224*H224,2)</f>
        <v>0</v>
      </c>
      <c r="K224" s="259" t="s">
        <v>257</v>
      </c>
      <c r="L224" s="264"/>
      <c r="M224" s="265" t="s">
        <v>19</v>
      </c>
      <c r="N224" s="266" t="s">
        <v>43</v>
      </c>
      <c r="O224" s="85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5" t="s">
        <v>208</v>
      </c>
      <c r="AT224" s="225" t="s">
        <v>370</v>
      </c>
      <c r="AU224" s="225" t="s">
        <v>79</v>
      </c>
      <c r="AY224" s="18" t="s">
        <v>153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8" t="s">
        <v>79</v>
      </c>
      <c r="BK224" s="226">
        <f>ROUND(I224*H224,2)</f>
        <v>0</v>
      </c>
      <c r="BL224" s="18" t="s">
        <v>161</v>
      </c>
      <c r="BM224" s="225" t="s">
        <v>1573</v>
      </c>
    </row>
    <row r="225" s="2" customFormat="1">
      <c r="A225" s="39"/>
      <c r="B225" s="40"/>
      <c r="C225" s="41"/>
      <c r="D225" s="227" t="s">
        <v>163</v>
      </c>
      <c r="E225" s="41"/>
      <c r="F225" s="228" t="s">
        <v>1572</v>
      </c>
      <c r="G225" s="41"/>
      <c r="H225" s="41"/>
      <c r="I225" s="229"/>
      <c r="J225" s="41"/>
      <c r="K225" s="41"/>
      <c r="L225" s="45"/>
      <c r="M225" s="230"/>
      <c r="N225" s="231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163</v>
      </c>
      <c r="AU225" s="18" t="s">
        <v>79</v>
      </c>
    </row>
    <row r="226" s="2" customFormat="1" ht="16.5" customHeight="1">
      <c r="A226" s="39"/>
      <c r="B226" s="40"/>
      <c r="C226" s="257" t="s">
        <v>549</v>
      </c>
      <c r="D226" s="257" t="s">
        <v>370</v>
      </c>
      <c r="E226" s="258" t="s">
        <v>1574</v>
      </c>
      <c r="F226" s="259" t="s">
        <v>1575</v>
      </c>
      <c r="G226" s="260" t="s">
        <v>246</v>
      </c>
      <c r="H226" s="261">
        <v>100</v>
      </c>
      <c r="I226" s="262"/>
      <c r="J226" s="263">
        <f>ROUND(I226*H226,2)</f>
        <v>0</v>
      </c>
      <c r="K226" s="259" t="s">
        <v>257</v>
      </c>
      <c r="L226" s="264"/>
      <c r="M226" s="265" t="s">
        <v>19</v>
      </c>
      <c r="N226" s="266" t="s">
        <v>43</v>
      </c>
      <c r="O226" s="85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5" t="s">
        <v>208</v>
      </c>
      <c r="AT226" s="225" t="s">
        <v>370</v>
      </c>
      <c r="AU226" s="225" t="s">
        <v>79</v>
      </c>
      <c r="AY226" s="18" t="s">
        <v>153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8" t="s">
        <v>79</v>
      </c>
      <c r="BK226" s="226">
        <f>ROUND(I226*H226,2)</f>
        <v>0</v>
      </c>
      <c r="BL226" s="18" t="s">
        <v>161</v>
      </c>
      <c r="BM226" s="225" t="s">
        <v>1576</v>
      </c>
    </row>
    <row r="227" s="2" customFormat="1">
      <c r="A227" s="39"/>
      <c r="B227" s="40"/>
      <c r="C227" s="41"/>
      <c r="D227" s="227" t="s">
        <v>163</v>
      </c>
      <c r="E227" s="41"/>
      <c r="F227" s="228" t="s">
        <v>1575</v>
      </c>
      <c r="G227" s="41"/>
      <c r="H227" s="41"/>
      <c r="I227" s="229"/>
      <c r="J227" s="41"/>
      <c r="K227" s="41"/>
      <c r="L227" s="45"/>
      <c r="M227" s="230"/>
      <c r="N227" s="231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163</v>
      </c>
      <c r="AU227" s="18" t="s">
        <v>79</v>
      </c>
    </row>
    <row r="228" s="2" customFormat="1" ht="16.5" customHeight="1">
      <c r="A228" s="39"/>
      <c r="B228" s="40"/>
      <c r="C228" s="257" t="s">
        <v>554</v>
      </c>
      <c r="D228" s="257" t="s">
        <v>370</v>
      </c>
      <c r="E228" s="258" t="s">
        <v>1577</v>
      </c>
      <c r="F228" s="259" t="s">
        <v>1578</v>
      </c>
      <c r="G228" s="260" t="s">
        <v>246</v>
      </c>
      <c r="H228" s="261">
        <v>10</v>
      </c>
      <c r="I228" s="262"/>
      <c r="J228" s="263">
        <f>ROUND(I228*H228,2)</f>
        <v>0</v>
      </c>
      <c r="K228" s="259" t="s">
        <v>257</v>
      </c>
      <c r="L228" s="264"/>
      <c r="M228" s="265" t="s">
        <v>19</v>
      </c>
      <c r="N228" s="266" t="s">
        <v>43</v>
      </c>
      <c r="O228" s="85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5" t="s">
        <v>208</v>
      </c>
      <c r="AT228" s="225" t="s">
        <v>370</v>
      </c>
      <c r="AU228" s="225" t="s">
        <v>79</v>
      </c>
      <c r="AY228" s="18" t="s">
        <v>153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8" t="s">
        <v>79</v>
      </c>
      <c r="BK228" s="226">
        <f>ROUND(I228*H228,2)</f>
        <v>0</v>
      </c>
      <c r="BL228" s="18" t="s">
        <v>161</v>
      </c>
      <c r="BM228" s="225" t="s">
        <v>1579</v>
      </c>
    </row>
    <row r="229" s="2" customFormat="1">
      <c r="A229" s="39"/>
      <c r="B229" s="40"/>
      <c r="C229" s="41"/>
      <c r="D229" s="227" t="s">
        <v>163</v>
      </c>
      <c r="E229" s="41"/>
      <c r="F229" s="228" t="s">
        <v>1578</v>
      </c>
      <c r="G229" s="41"/>
      <c r="H229" s="41"/>
      <c r="I229" s="229"/>
      <c r="J229" s="41"/>
      <c r="K229" s="41"/>
      <c r="L229" s="45"/>
      <c r="M229" s="230"/>
      <c r="N229" s="231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163</v>
      </c>
      <c r="AU229" s="18" t="s">
        <v>79</v>
      </c>
    </row>
    <row r="230" s="2" customFormat="1" ht="16.5" customHeight="1">
      <c r="A230" s="39"/>
      <c r="B230" s="40"/>
      <c r="C230" s="257" t="s">
        <v>561</v>
      </c>
      <c r="D230" s="257" t="s">
        <v>370</v>
      </c>
      <c r="E230" s="258" t="s">
        <v>1580</v>
      </c>
      <c r="F230" s="259" t="s">
        <v>1581</v>
      </c>
      <c r="G230" s="260" t="s">
        <v>246</v>
      </c>
      <c r="H230" s="261">
        <v>100</v>
      </c>
      <c r="I230" s="262"/>
      <c r="J230" s="263">
        <f>ROUND(I230*H230,2)</f>
        <v>0</v>
      </c>
      <c r="K230" s="259" t="s">
        <v>257</v>
      </c>
      <c r="L230" s="264"/>
      <c r="M230" s="265" t="s">
        <v>19</v>
      </c>
      <c r="N230" s="266" t="s">
        <v>43</v>
      </c>
      <c r="O230" s="85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5" t="s">
        <v>208</v>
      </c>
      <c r="AT230" s="225" t="s">
        <v>370</v>
      </c>
      <c r="AU230" s="225" t="s">
        <v>79</v>
      </c>
      <c r="AY230" s="18" t="s">
        <v>153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8" t="s">
        <v>79</v>
      </c>
      <c r="BK230" s="226">
        <f>ROUND(I230*H230,2)</f>
        <v>0</v>
      </c>
      <c r="BL230" s="18" t="s">
        <v>161</v>
      </c>
      <c r="BM230" s="225" t="s">
        <v>1582</v>
      </c>
    </row>
    <row r="231" s="2" customFormat="1">
      <c r="A231" s="39"/>
      <c r="B231" s="40"/>
      <c r="C231" s="41"/>
      <c r="D231" s="227" t="s">
        <v>163</v>
      </c>
      <c r="E231" s="41"/>
      <c r="F231" s="228" t="s">
        <v>1581</v>
      </c>
      <c r="G231" s="41"/>
      <c r="H231" s="41"/>
      <c r="I231" s="229"/>
      <c r="J231" s="41"/>
      <c r="K231" s="41"/>
      <c r="L231" s="45"/>
      <c r="M231" s="268"/>
      <c r="N231" s="269"/>
      <c r="O231" s="270"/>
      <c r="P231" s="270"/>
      <c r="Q231" s="270"/>
      <c r="R231" s="270"/>
      <c r="S231" s="270"/>
      <c r="T231" s="271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163</v>
      </c>
      <c r="AU231" s="18" t="s">
        <v>79</v>
      </c>
    </row>
    <row r="232" s="2" customFormat="1" ht="6.96" customHeight="1">
      <c r="A232" s="39"/>
      <c r="B232" s="60"/>
      <c r="C232" s="61"/>
      <c r="D232" s="61"/>
      <c r="E232" s="61"/>
      <c r="F232" s="61"/>
      <c r="G232" s="61"/>
      <c r="H232" s="61"/>
      <c r="I232" s="61"/>
      <c r="J232" s="61"/>
      <c r="K232" s="61"/>
      <c r="L232" s="45"/>
      <c r="M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</row>
  </sheetData>
  <sheetProtection sheet="1" autoFilter="0" formatColumns="0" formatRows="0" objects="1" scenarios="1" spinCount="100000" saltValue="DVwK8Vf1LKeLWQdbXqnvI6OCC31Q4MieY9aqWRMfZCG33+rU8AlWGe+YL91qxbCRTj4ZX5irQwIV0/1TbsnutA==" hashValue="JuMSj2qt3X4SrnMaMk+7pbJDQeaFYmvA2MA7joa2uOf/Yf6e/n6d8N26Nnlf2Z1IHfAEE2mcZcqefVeEh83B3A==" algorithmName="SHA-512" password="CC35"/>
  <autoFilter ref="C98:K23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5:H85"/>
    <mergeCell ref="E89:H89"/>
    <mergeCell ref="E87:H87"/>
    <mergeCell ref="E91:H9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106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IROP výzva 37 (ZŠ Hornická)</v>
      </c>
      <c r="F7" s="144"/>
      <c r="G7" s="144"/>
      <c r="H7" s="144"/>
      <c r="L7" s="21"/>
    </row>
    <row r="8" s="1" customFormat="1" ht="12" customHeight="1">
      <c r="B8" s="21"/>
      <c r="D8" s="144" t="s">
        <v>107</v>
      </c>
      <c r="L8" s="21"/>
    </row>
    <row r="9" s="2" customFormat="1" ht="16.5" customHeight="1">
      <c r="A9" s="39"/>
      <c r="B9" s="45"/>
      <c r="C9" s="39"/>
      <c r="D9" s="39"/>
      <c r="E9" s="145" t="s">
        <v>1218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109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819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29. 1. 2026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37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ROUND(J95,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ROUND((SUM(BE95:BE205)),  2)</f>
        <v>0</v>
      </c>
      <c r="G35" s="39"/>
      <c r="H35" s="39"/>
      <c r="I35" s="159">
        <v>0.20999999999999999</v>
      </c>
      <c r="J35" s="158">
        <f>ROUND(((SUM(BE95:BE205))*I35),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ROUND((SUM(BF95:BF205)),  2)</f>
        <v>0</v>
      </c>
      <c r="G36" s="39"/>
      <c r="H36" s="39"/>
      <c r="I36" s="159">
        <v>0.12</v>
      </c>
      <c r="J36" s="158">
        <f>ROUND(((SUM(BF95:BF205))*I36),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ROUND((SUM(BG95:BG205)),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ROUND((SUM(BH95:BH205)),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ROUND((SUM(BI95:BI205)),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IROP výzva 37 (ZŠ Hornická)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1218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109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SO-02 - Učebna PŘÍRODNÍ VĚDY s využitím IT č.m.69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ZŠ Hornická, Chomutov</v>
      </c>
      <c r="G56" s="41"/>
      <c r="H56" s="41"/>
      <c r="I56" s="33" t="s">
        <v>23</v>
      </c>
      <c r="J56" s="73" t="str">
        <f>IF(J14="","",J14)</f>
        <v>29. 1. 2026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Statutární město Chomutov</v>
      </c>
      <c r="G58" s="41"/>
      <c r="H58" s="41"/>
      <c r="I58" s="33" t="s">
        <v>31</v>
      </c>
      <c r="J58" s="37" t="str">
        <f>E23</f>
        <v>CZECHOTEC Engineering spol.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Miroslav Dostál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112</v>
      </c>
      <c r="D61" s="173"/>
      <c r="E61" s="173"/>
      <c r="F61" s="173"/>
      <c r="G61" s="173"/>
      <c r="H61" s="173"/>
      <c r="I61" s="173"/>
      <c r="J61" s="174" t="s">
        <v>113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J95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s="9" customFormat="1" ht="24.96" customHeight="1">
      <c r="A64" s="9"/>
      <c r="B64" s="176"/>
      <c r="C64" s="177"/>
      <c r="D64" s="178" t="s">
        <v>1219</v>
      </c>
      <c r="E64" s="179"/>
      <c r="F64" s="179"/>
      <c r="G64" s="179"/>
      <c r="H64" s="179"/>
      <c r="I64" s="179"/>
      <c r="J64" s="180">
        <f>J96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1220</v>
      </c>
      <c r="E65" s="184"/>
      <c r="F65" s="184"/>
      <c r="G65" s="184"/>
      <c r="H65" s="184"/>
      <c r="I65" s="184"/>
      <c r="J65" s="185">
        <f>J97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120</v>
      </c>
      <c r="E66" s="179"/>
      <c r="F66" s="179"/>
      <c r="G66" s="179"/>
      <c r="H66" s="179"/>
      <c r="I66" s="179"/>
      <c r="J66" s="180">
        <f>J100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6"/>
      <c r="D67" s="183" t="s">
        <v>1221</v>
      </c>
      <c r="E67" s="184"/>
      <c r="F67" s="184"/>
      <c r="G67" s="184"/>
      <c r="H67" s="184"/>
      <c r="I67" s="184"/>
      <c r="J67" s="185">
        <f>J101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1222</v>
      </c>
      <c r="E68" s="179"/>
      <c r="F68" s="179"/>
      <c r="G68" s="179"/>
      <c r="H68" s="179"/>
      <c r="I68" s="179"/>
      <c r="J68" s="180">
        <f>J113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1223</v>
      </c>
      <c r="E69" s="184"/>
      <c r="F69" s="184"/>
      <c r="G69" s="184"/>
      <c r="H69" s="184"/>
      <c r="I69" s="184"/>
      <c r="J69" s="185">
        <f>J114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1224</v>
      </c>
      <c r="E70" s="184"/>
      <c r="F70" s="184"/>
      <c r="G70" s="184"/>
      <c r="H70" s="184"/>
      <c r="I70" s="184"/>
      <c r="J70" s="185">
        <f>J160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132</v>
      </c>
      <c r="E71" s="179"/>
      <c r="F71" s="179"/>
      <c r="G71" s="179"/>
      <c r="H71" s="179"/>
      <c r="I71" s="179"/>
      <c r="J71" s="180">
        <f>J184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6"/>
      <c r="C72" s="177"/>
      <c r="D72" s="178" t="s">
        <v>133</v>
      </c>
      <c r="E72" s="179"/>
      <c r="F72" s="179"/>
      <c r="G72" s="179"/>
      <c r="H72" s="179"/>
      <c r="I72" s="179"/>
      <c r="J72" s="180">
        <f>J194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2"/>
      <c r="C73" s="126"/>
      <c r="D73" s="183" t="s">
        <v>1225</v>
      </c>
      <c r="E73" s="184"/>
      <c r="F73" s="184"/>
      <c r="G73" s="184"/>
      <c r="H73" s="184"/>
      <c r="I73" s="184"/>
      <c r="J73" s="185">
        <f>J195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138</v>
      </c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1" t="str">
        <f>E7</f>
        <v>IROP výzva 37 (ZŠ Hornická)</v>
      </c>
      <c r="F83" s="33"/>
      <c r="G83" s="33"/>
      <c r="H83" s="33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" customFormat="1" ht="12" customHeight="1">
      <c r="B84" s="22"/>
      <c r="C84" s="33" t="s">
        <v>107</v>
      </c>
      <c r="D84" s="23"/>
      <c r="E84" s="23"/>
      <c r="F84" s="23"/>
      <c r="G84" s="23"/>
      <c r="H84" s="23"/>
      <c r="I84" s="23"/>
      <c r="J84" s="23"/>
      <c r="K84" s="23"/>
      <c r="L84" s="21"/>
    </row>
    <row r="85" s="2" customFormat="1" ht="16.5" customHeight="1">
      <c r="A85" s="39"/>
      <c r="B85" s="40"/>
      <c r="C85" s="41"/>
      <c r="D85" s="41"/>
      <c r="E85" s="171" t="s">
        <v>1218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E11</f>
        <v>SO-02 - Učebna PŘÍRODNÍ VĚDY s využitím IT č.m.69</v>
      </c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F14</f>
        <v xml:space="preserve"> ZŠ Hornická, Chomutov</v>
      </c>
      <c r="G89" s="41"/>
      <c r="H89" s="41"/>
      <c r="I89" s="33" t="s">
        <v>23</v>
      </c>
      <c r="J89" s="73" t="str">
        <f>IF(J14="","",J14)</f>
        <v>29. 1. 2026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25</v>
      </c>
      <c r="D91" s="41"/>
      <c r="E91" s="41"/>
      <c r="F91" s="28" t="str">
        <f>E17</f>
        <v>Statutární město Chomutov</v>
      </c>
      <c r="G91" s="41"/>
      <c r="H91" s="41"/>
      <c r="I91" s="33" t="s">
        <v>31</v>
      </c>
      <c r="J91" s="37" t="str">
        <f>E23</f>
        <v>CZECHOTEC Engineering spol. s.r.o.</v>
      </c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IF(E20="","",E20)</f>
        <v>Vyplň údaj</v>
      </c>
      <c r="G92" s="41"/>
      <c r="H92" s="41"/>
      <c r="I92" s="33" t="s">
        <v>34</v>
      </c>
      <c r="J92" s="37" t="str">
        <f>E26</f>
        <v>Miroslav Dostál</v>
      </c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7"/>
      <c r="B94" s="188"/>
      <c r="C94" s="189" t="s">
        <v>139</v>
      </c>
      <c r="D94" s="190" t="s">
        <v>57</v>
      </c>
      <c r="E94" s="190" t="s">
        <v>53</v>
      </c>
      <c r="F94" s="190" t="s">
        <v>54</v>
      </c>
      <c r="G94" s="190" t="s">
        <v>140</v>
      </c>
      <c r="H94" s="190" t="s">
        <v>141</v>
      </c>
      <c r="I94" s="190" t="s">
        <v>142</v>
      </c>
      <c r="J94" s="190" t="s">
        <v>113</v>
      </c>
      <c r="K94" s="191" t="s">
        <v>143</v>
      </c>
      <c r="L94" s="192"/>
      <c r="M94" s="93" t="s">
        <v>19</v>
      </c>
      <c r="N94" s="94" t="s">
        <v>42</v>
      </c>
      <c r="O94" s="94" t="s">
        <v>144</v>
      </c>
      <c r="P94" s="94" t="s">
        <v>145</v>
      </c>
      <c r="Q94" s="94" t="s">
        <v>146</v>
      </c>
      <c r="R94" s="94" t="s">
        <v>147</v>
      </c>
      <c r="S94" s="94" t="s">
        <v>148</v>
      </c>
      <c r="T94" s="95" t="s">
        <v>149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39"/>
      <c r="B95" s="40"/>
      <c r="C95" s="100" t="s">
        <v>150</v>
      </c>
      <c r="D95" s="41"/>
      <c r="E95" s="41"/>
      <c r="F95" s="41"/>
      <c r="G95" s="41"/>
      <c r="H95" s="41"/>
      <c r="I95" s="41"/>
      <c r="J95" s="193">
        <f>BK95</f>
        <v>0</v>
      </c>
      <c r="K95" s="41"/>
      <c r="L95" s="45"/>
      <c r="M95" s="96"/>
      <c r="N95" s="194"/>
      <c r="O95" s="97"/>
      <c r="P95" s="195">
        <f>P96+P100+P113+P184+P194</f>
        <v>0</v>
      </c>
      <c r="Q95" s="97"/>
      <c r="R95" s="195">
        <f>R96+R100+R113+R184+R194</f>
        <v>0.051499999999999997</v>
      </c>
      <c r="S95" s="97"/>
      <c r="T95" s="196">
        <f>T96+T100+T113+T184+T194</f>
        <v>1.044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71</v>
      </c>
      <c r="AU95" s="18" t="s">
        <v>114</v>
      </c>
      <c r="BK95" s="197">
        <f>BK96+BK100+BK113+BK184+BK194</f>
        <v>0</v>
      </c>
    </row>
    <row r="96" s="12" customFormat="1" ht="25.92" customHeight="1">
      <c r="A96" s="12"/>
      <c r="B96" s="198"/>
      <c r="C96" s="199"/>
      <c r="D96" s="200" t="s">
        <v>71</v>
      </c>
      <c r="E96" s="201" t="s">
        <v>151</v>
      </c>
      <c r="F96" s="201" t="s">
        <v>151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</f>
        <v>0</v>
      </c>
      <c r="Q96" s="206"/>
      <c r="R96" s="207">
        <f>R97</f>
        <v>0</v>
      </c>
      <c r="S96" s="206"/>
      <c r="T96" s="208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79</v>
      </c>
      <c r="AT96" s="210" t="s">
        <v>71</v>
      </c>
      <c r="AU96" s="210" t="s">
        <v>72</v>
      </c>
      <c r="AY96" s="209" t="s">
        <v>153</v>
      </c>
      <c r="BK96" s="211">
        <f>BK97</f>
        <v>0</v>
      </c>
    </row>
    <row r="97" s="12" customFormat="1" ht="22.8" customHeight="1">
      <c r="A97" s="12"/>
      <c r="B97" s="198"/>
      <c r="C97" s="199"/>
      <c r="D97" s="200" t="s">
        <v>71</v>
      </c>
      <c r="E97" s="212" t="s">
        <v>803</v>
      </c>
      <c r="F97" s="212" t="s">
        <v>325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SUM(P98:P99)</f>
        <v>0</v>
      </c>
      <c r="Q97" s="206"/>
      <c r="R97" s="207">
        <f>SUM(R98:R99)</f>
        <v>0</v>
      </c>
      <c r="S97" s="206"/>
      <c r="T97" s="208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79</v>
      </c>
      <c r="AT97" s="210" t="s">
        <v>71</v>
      </c>
      <c r="AU97" s="210" t="s">
        <v>79</v>
      </c>
      <c r="AY97" s="209" t="s">
        <v>153</v>
      </c>
      <c r="BK97" s="211">
        <f>SUM(BK98:BK99)</f>
        <v>0</v>
      </c>
    </row>
    <row r="98" s="2" customFormat="1" ht="24.15" customHeight="1">
      <c r="A98" s="39"/>
      <c r="B98" s="40"/>
      <c r="C98" s="214" t="s">
        <v>79</v>
      </c>
      <c r="D98" s="214" t="s">
        <v>156</v>
      </c>
      <c r="E98" s="215" t="s">
        <v>1226</v>
      </c>
      <c r="F98" s="216" t="s">
        <v>1227</v>
      </c>
      <c r="G98" s="217" t="s">
        <v>296</v>
      </c>
      <c r="H98" s="218">
        <v>5</v>
      </c>
      <c r="I98" s="219"/>
      <c r="J98" s="220">
        <f>ROUND(I98*H98,2)</f>
        <v>0</v>
      </c>
      <c r="K98" s="216" t="s">
        <v>257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161</v>
      </c>
      <c r="AT98" s="225" t="s">
        <v>156</v>
      </c>
      <c r="AU98" s="225" t="s">
        <v>81</v>
      </c>
      <c r="AY98" s="18" t="s">
        <v>153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79</v>
      </c>
      <c r="BK98" s="226">
        <f>ROUND(I98*H98,2)</f>
        <v>0</v>
      </c>
      <c r="BL98" s="18" t="s">
        <v>161</v>
      </c>
      <c r="BM98" s="225" t="s">
        <v>1583</v>
      </c>
    </row>
    <row r="99" s="2" customFormat="1">
      <c r="A99" s="39"/>
      <c r="B99" s="40"/>
      <c r="C99" s="41"/>
      <c r="D99" s="227" t="s">
        <v>163</v>
      </c>
      <c r="E99" s="41"/>
      <c r="F99" s="228" t="s">
        <v>1227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163</v>
      </c>
      <c r="AU99" s="18" t="s">
        <v>81</v>
      </c>
    </row>
    <row r="100" s="12" customFormat="1" ht="25.92" customHeight="1">
      <c r="A100" s="12"/>
      <c r="B100" s="198"/>
      <c r="C100" s="199"/>
      <c r="D100" s="200" t="s">
        <v>71</v>
      </c>
      <c r="E100" s="201" t="s">
        <v>332</v>
      </c>
      <c r="F100" s="201" t="s">
        <v>333</v>
      </c>
      <c r="G100" s="199"/>
      <c r="H100" s="199"/>
      <c r="I100" s="202"/>
      <c r="J100" s="203">
        <f>BK100</f>
        <v>0</v>
      </c>
      <c r="K100" s="199"/>
      <c r="L100" s="204"/>
      <c r="M100" s="205"/>
      <c r="N100" s="206"/>
      <c r="O100" s="206"/>
      <c r="P100" s="207">
        <f>P101</f>
        <v>0</v>
      </c>
      <c r="Q100" s="206"/>
      <c r="R100" s="207">
        <f>R101</f>
        <v>0</v>
      </c>
      <c r="S100" s="206"/>
      <c r="T100" s="208">
        <f>T101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81</v>
      </c>
      <c r="AT100" s="210" t="s">
        <v>71</v>
      </c>
      <c r="AU100" s="210" t="s">
        <v>72</v>
      </c>
      <c r="AY100" s="209" t="s">
        <v>153</v>
      </c>
      <c r="BK100" s="211">
        <f>BK101</f>
        <v>0</v>
      </c>
    </row>
    <row r="101" s="12" customFormat="1" ht="22.8" customHeight="1">
      <c r="A101" s="12"/>
      <c r="B101" s="198"/>
      <c r="C101" s="199"/>
      <c r="D101" s="200" t="s">
        <v>71</v>
      </c>
      <c r="E101" s="212" t="s">
        <v>1229</v>
      </c>
      <c r="F101" s="212" t="s">
        <v>1230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SUM(P102:P112)</f>
        <v>0</v>
      </c>
      <c r="Q101" s="206"/>
      <c r="R101" s="207">
        <f>SUM(R102:R112)</f>
        <v>0</v>
      </c>
      <c r="S101" s="206"/>
      <c r="T101" s="208">
        <f>SUM(T102:T112)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81</v>
      </c>
      <c r="AT101" s="210" t="s">
        <v>71</v>
      </c>
      <c r="AU101" s="210" t="s">
        <v>79</v>
      </c>
      <c r="AY101" s="209" t="s">
        <v>153</v>
      </c>
      <c r="BK101" s="211">
        <f>SUM(BK102:BK112)</f>
        <v>0</v>
      </c>
    </row>
    <row r="102" s="2" customFormat="1" ht="16.5" customHeight="1">
      <c r="A102" s="39"/>
      <c r="B102" s="40"/>
      <c r="C102" s="214" t="s">
        <v>81</v>
      </c>
      <c r="D102" s="214" t="s">
        <v>156</v>
      </c>
      <c r="E102" s="215" t="s">
        <v>1231</v>
      </c>
      <c r="F102" s="216" t="s">
        <v>1232</v>
      </c>
      <c r="G102" s="217" t="s">
        <v>246</v>
      </c>
      <c r="H102" s="218">
        <v>102</v>
      </c>
      <c r="I102" s="219"/>
      <c r="J102" s="220">
        <f>ROUND(I102*H102,2)</f>
        <v>0</v>
      </c>
      <c r="K102" s="216" t="s">
        <v>160</v>
      </c>
      <c r="L102" s="45"/>
      <c r="M102" s="221" t="s">
        <v>19</v>
      </c>
      <c r="N102" s="222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262</v>
      </c>
      <c r="AT102" s="225" t="s">
        <v>156</v>
      </c>
      <c r="AU102" s="225" t="s">
        <v>81</v>
      </c>
      <c r="AY102" s="18" t="s">
        <v>153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79</v>
      </c>
      <c r="BK102" s="226">
        <f>ROUND(I102*H102,2)</f>
        <v>0</v>
      </c>
      <c r="BL102" s="18" t="s">
        <v>262</v>
      </c>
      <c r="BM102" s="225" t="s">
        <v>1584</v>
      </c>
    </row>
    <row r="103" s="2" customFormat="1">
      <c r="A103" s="39"/>
      <c r="B103" s="40"/>
      <c r="C103" s="41"/>
      <c r="D103" s="227" t="s">
        <v>163</v>
      </c>
      <c r="E103" s="41"/>
      <c r="F103" s="228" t="s">
        <v>1234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163</v>
      </c>
      <c r="AU103" s="18" t="s">
        <v>81</v>
      </c>
    </row>
    <row r="104" s="2" customFormat="1">
      <c r="A104" s="39"/>
      <c r="B104" s="40"/>
      <c r="C104" s="41"/>
      <c r="D104" s="232" t="s">
        <v>165</v>
      </c>
      <c r="E104" s="41"/>
      <c r="F104" s="233" t="s">
        <v>1235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165</v>
      </c>
      <c r="AU104" s="18" t="s">
        <v>81</v>
      </c>
    </row>
    <row r="105" s="2" customFormat="1" ht="21.75" customHeight="1">
      <c r="A105" s="39"/>
      <c r="B105" s="40"/>
      <c r="C105" s="214" t="s">
        <v>99</v>
      </c>
      <c r="D105" s="214" t="s">
        <v>156</v>
      </c>
      <c r="E105" s="215" t="s">
        <v>1236</v>
      </c>
      <c r="F105" s="216" t="s">
        <v>1237</v>
      </c>
      <c r="G105" s="217" t="s">
        <v>246</v>
      </c>
      <c r="H105" s="218">
        <v>70</v>
      </c>
      <c r="I105" s="219"/>
      <c r="J105" s="220">
        <f>ROUND(I105*H105,2)</f>
        <v>0</v>
      </c>
      <c r="K105" s="216" t="s">
        <v>257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262</v>
      </c>
      <c r="AT105" s="225" t="s">
        <v>156</v>
      </c>
      <c r="AU105" s="225" t="s">
        <v>81</v>
      </c>
      <c r="AY105" s="18" t="s">
        <v>153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79</v>
      </c>
      <c r="BK105" s="226">
        <f>ROUND(I105*H105,2)</f>
        <v>0</v>
      </c>
      <c r="BL105" s="18" t="s">
        <v>262</v>
      </c>
      <c r="BM105" s="225" t="s">
        <v>1585</v>
      </c>
    </row>
    <row r="106" s="2" customFormat="1">
      <c r="A106" s="39"/>
      <c r="B106" s="40"/>
      <c r="C106" s="41"/>
      <c r="D106" s="227" t="s">
        <v>163</v>
      </c>
      <c r="E106" s="41"/>
      <c r="F106" s="228" t="s">
        <v>1237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163</v>
      </c>
      <c r="AU106" s="18" t="s">
        <v>81</v>
      </c>
    </row>
    <row r="107" s="2" customFormat="1" ht="21.75" customHeight="1">
      <c r="A107" s="39"/>
      <c r="B107" s="40"/>
      <c r="C107" s="214" t="s">
        <v>161</v>
      </c>
      <c r="D107" s="214" t="s">
        <v>156</v>
      </c>
      <c r="E107" s="215" t="s">
        <v>1239</v>
      </c>
      <c r="F107" s="216" t="s">
        <v>1240</v>
      </c>
      <c r="G107" s="217" t="s">
        <v>246</v>
      </c>
      <c r="H107" s="218">
        <v>10</v>
      </c>
      <c r="I107" s="219"/>
      <c r="J107" s="220">
        <f>ROUND(I107*H107,2)</f>
        <v>0</v>
      </c>
      <c r="K107" s="216" t="s">
        <v>257</v>
      </c>
      <c r="L107" s="45"/>
      <c r="M107" s="221" t="s">
        <v>19</v>
      </c>
      <c r="N107" s="222" t="s">
        <v>43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262</v>
      </c>
      <c r="AT107" s="225" t="s">
        <v>156</v>
      </c>
      <c r="AU107" s="225" t="s">
        <v>81</v>
      </c>
      <c r="AY107" s="18" t="s">
        <v>153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79</v>
      </c>
      <c r="BK107" s="226">
        <f>ROUND(I107*H107,2)</f>
        <v>0</v>
      </c>
      <c r="BL107" s="18" t="s">
        <v>262</v>
      </c>
      <c r="BM107" s="225" t="s">
        <v>1586</v>
      </c>
    </row>
    <row r="108" s="2" customFormat="1">
      <c r="A108" s="39"/>
      <c r="B108" s="40"/>
      <c r="C108" s="41"/>
      <c r="D108" s="227" t="s">
        <v>163</v>
      </c>
      <c r="E108" s="41"/>
      <c r="F108" s="228" t="s">
        <v>1240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163</v>
      </c>
      <c r="AU108" s="18" t="s">
        <v>81</v>
      </c>
    </row>
    <row r="109" s="2" customFormat="1" ht="24.15" customHeight="1">
      <c r="A109" s="39"/>
      <c r="B109" s="40"/>
      <c r="C109" s="214" t="s">
        <v>188</v>
      </c>
      <c r="D109" s="214" t="s">
        <v>156</v>
      </c>
      <c r="E109" s="215" t="s">
        <v>1242</v>
      </c>
      <c r="F109" s="216" t="s">
        <v>1243</v>
      </c>
      <c r="G109" s="217" t="s">
        <v>339</v>
      </c>
      <c r="H109" s="218">
        <v>16</v>
      </c>
      <c r="I109" s="219"/>
      <c r="J109" s="220">
        <f>ROUND(I109*H109,2)</f>
        <v>0</v>
      </c>
      <c r="K109" s="216" t="s">
        <v>257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262</v>
      </c>
      <c r="AT109" s="225" t="s">
        <v>156</v>
      </c>
      <c r="AU109" s="225" t="s">
        <v>81</v>
      </c>
      <c r="AY109" s="18" t="s">
        <v>153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79</v>
      </c>
      <c r="BK109" s="226">
        <f>ROUND(I109*H109,2)</f>
        <v>0</v>
      </c>
      <c r="BL109" s="18" t="s">
        <v>262</v>
      </c>
      <c r="BM109" s="225" t="s">
        <v>1587</v>
      </c>
    </row>
    <row r="110" s="2" customFormat="1">
      <c r="A110" s="39"/>
      <c r="B110" s="40"/>
      <c r="C110" s="41"/>
      <c r="D110" s="227" t="s">
        <v>163</v>
      </c>
      <c r="E110" s="41"/>
      <c r="F110" s="228" t="s">
        <v>1243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163</v>
      </c>
      <c r="AU110" s="18" t="s">
        <v>81</v>
      </c>
    </row>
    <row r="111" s="2" customFormat="1" ht="24.15" customHeight="1">
      <c r="A111" s="39"/>
      <c r="B111" s="40"/>
      <c r="C111" s="214" t="s">
        <v>154</v>
      </c>
      <c r="D111" s="214" t="s">
        <v>156</v>
      </c>
      <c r="E111" s="215" t="s">
        <v>1245</v>
      </c>
      <c r="F111" s="216" t="s">
        <v>1246</v>
      </c>
      <c r="G111" s="217" t="s">
        <v>339</v>
      </c>
      <c r="H111" s="218">
        <v>20</v>
      </c>
      <c r="I111" s="219"/>
      <c r="J111" s="220">
        <f>ROUND(I111*H111,2)</f>
        <v>0</v>
      </c>
      <c r="K111" s="216" t="s">
        <v>257</v>
      </c>
      <c r="L111" s="45"/>
      <c r="M111" s="221" t="s">
        <v>19</v>
      </c>
      <c r="N111" s="222" t="s">
        <v>43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262</v>
      </c>
      <c r="AT111" s="225" t="s">
        <v>156</v>
      </c>
      <c r="AU111" s="225" t="s">
        <v>81</v>
      </c>
      <c r="AY111" s="18" t="s">
        <v>153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79</v>
      </c>
      <c r="BK111" s="226">
        <f>ROUND(I111*H111,2)</f>
        <v>0</v>
      </c>
      <c r="BL111" s="18" t="s">
        <v>262</v>
      </c>
      <c r="BM111" s="225" t="s">
        <v>1588</v>
      </c>
    </row>
    <row r="112" s="2" customFormat="1">
      <c r="A112" s="39"/>
      <c r="B112" s="40"/>
      <c r="C112" s="41"/>
      <c r="D112" s="227" t="s">
        <v>163</v>
      </c>
      <c r="E112" s="41"/>
      <c r="F112" s="228" t="s">
        <v>1246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163</v>
      </c>
      <c r="AU112" s="18" t="s">
        <v>81</v>
      </c>
    </row>
    <row r="113" s="12" customFormat="1" ht="25.92" customHeight="1">
      <c r="A113" s="12"/>
      <c r="B113" s="198"/>
      <c r="C113" s="199"/>
      <c r="D113" s="200" t="s">
        <v>71</v>
      </c>
      <c r="E113" s="201" t="s">
        <v>370</v>
      </c>
      <c r="F113" s="201" t="s">
        <v>1248</v>
      </c>
      <c r="G113" s="199"/>
      <c r="H113" s="199"/>
      <c r="I113" s="202"/>
      <c r="J113" s="203">
        <f>BK113</f>
        <v>0</v>
      </c>
      <c r="K113" s="199"/>
      <c r="L113" s="204"/>
      <c r="M113" s="205"/>
      <c r="N113" s="206"/>
      <c r="O113" s="206"/>
      <c r="P113" s="207">
        <f>P114+P160</f>
        <v>0</v>
      </c>
      <c r="Q113" s="206"/>
      <c r="R113" s="207">
        <f>R114+R160</f>
        <v>0.051499999999999997</v>
      </c>
      <c r="S113" s="206"/>
      <c r="T113" s="208">
        <f>T114+T160</f>
        <v>1.044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9" t="s">
        <v>99</v>
      </c>
      <c r="AT113" s="210" t="s">
        <v>71</v>
      </c>
      <c r="AU113" s="210" t="s">
        <v>72</v>
      </c>
      <c r="AY113" s="209" t="s">
        <v>153</v>
      </c>
      <c r="BK113" s="211">
        <f>BK114+BK160</f>
        <v>0</v>
      </c>
    </row>
    <row r="114" s="12" customFormat="1" ht="22.8" customHeight="1">
      <c r="A114" s="12"/>
      <c r="B114" s="198"/>
      <c r="C114" s="199"/>
      <c r="D114" s="200" t="s">
        <v>71</v>
      </c>
      <c r="E114" s="212" t="s">
        <v>1249</v>
      </c>
      <c r="F114" s="212" t="s">
        <v>1250</v>
      </c>
      <c r="G114" s="199"/>
      <c r="H114" s="199"/>
      <c r="I114" s="202"/>
      <c r="J114" s="213">
        <f>BK114</f>
        <v>0</v>
      </c>
      <c r="K114" s="199"/>
      <c r="L114" s="204"/>
      <c r="M114" s="205"/>
      <c r="N114" s="206"/>
      <c r="O114" s="206"/>
      <c r="P114" s="207">
        <f>SUM(P115:P159)</f>
        <v>0</v>
      </c>
      <c r="Q114" s="206"/>
      <c r="R114" s="207">
        <f>SUM(R115:R159)</f>
        <v>0</v>
      </c>
      <c r="S114" s="206"/>
      <c r="T114" s="208">
        <f>SUM(T115:T159)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9" t="s">
        <v>99</v>
      </c>
      <c r="AT114" s="210" t="s">
        <v>71</v>
      </c>
      <c r="AU114" s="210" t="s">
        <v>79</v>
      </c>
      <c r="AY114" s="209" t="s">
        <v>153</v>
      </c>
      <c r="BK114" s="211">
        <f>SUM(BK115:BK159)</f>
        <v>0</v>
      </c>
    </row>
    <row r="115" s="2" customFormat="1" ht="33" customHeight="1">
      <c r="A115" s="39"/>
      <c r="B115" s="40"/>
      <c r="C115" s="214" t="s">
        <v>202</v>
      </c>
      <c r="D115" s="214" t="s">
        <v>156</v>
      </c>
      <c r="E115" s="215" t="s">
        <v>1251</v>
      </c>
      <c r="F115" s="216" t="s">
        <v>1252</v>
      </c>
      <c r="G115" s="217" t="s">
        <v>339</v>
      </c>
      <c r="H115" s="218">
        <v>2</v>
      </c>
      <c r="I115" s="219"/>
      <c r="J115" s="220">
        <f>ROUND(I115*H115,2)</f>
        <v>0</v>
      </c>
      <c r="K115" s="216" t="s">
        <v>160</v>
      </c>
      <c r="L115" s="45"/>
      <c r="M115" s="221" t="s">
        <v>19</v>
      </c>
      <c r="N115" s="222" t="s">
        <v>43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575</v>
      </c>
      <c r="AT115" s="225" t="s">
        <v>156</v>
      </c>
      <c r="AU115" s="225" t="s">
        <v>81</v>
      </c>
      <c r="AY115" s="18" t="s">
        <v>153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79</v>
      </c>
      <c r="BK115" s="226">
        <f>ROUND(I115*H115,2)</f>
        <v>0</v>
      </c>
      <c r="BL115" s="18" t="s">
        <v>575</v>
      </c>
      <c r="BM115" s="225" t="s">
        <v>1589</v>
      </c>
    </row>
    <row r="116" s="2" customFormat="1">
      <c r="A116" s="39"/>
      <c r="B116" s="40"/>
      <c r="C116" s="41"/>
      <c r="D116" s="227" t="s">
        <v>163</v>
      </c>
      <c r="E116" s="41"/>
      <c r="F116" s="228" t="s">
        <v>1254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163</v>
      </c>
      <c r="AU116" s="18" t="s">
        <v>81</v>
      </c>
    </row>
    <row r="117" s="2" customFormat="1">
      <c r="A117" s="39"/>
      <c r="B117" s="40"/>
      <c r="C117" s="41"/>
      <c r="D117" s="232" t="s">
        <v>165</v>
      </c>
      <c r="E117" s="41"/>
      <c r="F117" s="233" t="s">
        <v>1255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165</v>
      </c>
      <c r="AU117" s="18" t="s">
        <v>81</v>
      </c>
    </row>
    <row r="118" s="2" customFormat="1" ht="33" customHeight="1">
      <c r="A118" s="39"/>
      <c r="B118" s="40"/>
      <c r="C118" s="214" t="s">
        <v>208</v>
      </c>
      <c r="D118" s="214" t="s">
        <v>156</v>
      </c>
      <c r="E118" s="215" t="s">
        <v>1256</v>
      </c>
      <c r="F118" s="216" t="s">
        <v>1257</v>
      </c>
      <c r="G118" s="217" t="s">
        <v>339</v>
      </c>
      <c r="H118" s="218">
        <v>2</v>
      </c>
      <c r="I118" s="219"/>
      <c r="J118" s="220">
        <f>ROUND(I118*H118,2)</f>
        <v>0</v>
      </c>
      <c r="K118" s="216" t="s">
        <v>160</v>
      </c>
      <c r="L118" s="45"/>
      <c r="M118" s="221" t="s">
        <v>19</v>
      </c>
      <c r="N118" s="222" t="s">
        <v>43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575</v>
      </c>
      <c r="AT118" s="225" t="s">
        <v>156</v>
      </c>
      <c r="AU118" s="225" t="s">
        <v>81</v>
      </c>
      <c r="AY118" s="18" t="s">
        <v>153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79</v>
      </c>
      <c r="BK118" s="226">
        <f>ROUND(I118*H118,2)</f>
        <v>0</v>
      </c>
      <c r="BL118" s="18" t="s">
        <v>575</v>
      </c>
      <c r="BM118" s="225" t="s">
        <v>1590</v>
      </c>
    </row>
    <row r="119" s="2" customFormat="1">
      <c r="A119" s="39"/>
      <c r="B119" s="40"/>
      <c r="C119" s="41"/>
      <c r="D119" s="227" t="s">
        <v>163</v>
      </c>
      <c r="E119" s="41"/>
      <c r="F119" s="228" t="s">
        <v>1259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163</v>
      </c>
      <c r="AU119" s="18" t="s">
        <v>81</v>
      </c>
    </row>
    <row r="120" s="2" customFormat="1">
      <c r="A120" s="39"/>
      <c r="B120" s="40"/>
      <c r="C120" s="41"/>
      <c r="D120" s="232" t="s">
        <v>165</v>
      </c>
      <c r="E120" s="41"/>
      <c r="F120" s="233" t="s">
        <v>1260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165</v>
      </c>
      <c r="AU120" s="18" t="s">
        <v>81</v>
      </c>
    </row>
    <row r="121" s="2" customFormat="1" ht="24.15" customHeight="1">
      <c r="A121" s="39"/>
      <c r="B121" s="40"/>
      <c r="C121" s="214" t="s">
        <v>214</v>
      </c>
      <c r="D121" s="214" t="s">
        <v>156</v>
      </c>
      <c r="E121" s="215" t="s">
        <v>1261</v>
      </c>
      <c r="F121" s="216" t="s">
        <v>1262</v>
      </c>
      <c r="G121" s="217" t="s">
        <v>339</v>
      </c>
      <c r="H121" s="218">
        <v>50</v>
      </c>
      <c r="I121" s="219"/>
      <c r="J121" s="220">
        <f>ROUND(I121*H121,2)</f>
        <v>0</v>
      </c>
      <c r="K121" s="216" t="s">
        <v>257</v>
      </c>
      <c r="L121" s="45"/>
      <c r="M121" s="221" t="s">
        <v>19</v>
      </c>
      <c r="N121" s="222" t="s">
        <v>43</v>
      </c>
      <c r="O121" s="85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575</v>
      </c>
      <c r="AT121" s="225" t="s">
        <v>156</v>
      </c>
      <c r="AU121" s="225" t="s">
        <v>81</v>
      </c>
      <c r="AY121" s="18" t="s">
        <v>153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79</v>
      </c>
      <c r="BK121" s="226">
        <f>ROUND(I121*H121,2)</f>
        <v>0</v>
      </c>
      <c r="BL121" s="18" t="s">
        <v>575</v>
      </c>
      <c r="BM121" s="225" t="s">
        <v>1591</v>
      </c>
    </row>
    <row r="122" s="2" customFormat="1">
      <c r="A122" s="39"/>
      <c r="B122" s="40"/>
      <c r="C122" s="41"/>
      <c r="D122" s="227" t="s">
        <v>163</v>
      </c>
      <c r="E122" s="41"/>
      <c r="F122" s="228" t="s">
        <v>1262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163</v>
      </c>
      <c r="AU122" s="18" t="s">
        <v>81</v>
      </c>
    </row>
    <row r="123" s="2" customFormat="1" ht="37.8" customHeight="1">
      <c r="A123" s="39"/>
      <c r="B123" s="40"/>
      <c r="C123" s="214" t="s">
        <v>220</v>
      </c>
      <c r="D123" s="214" t="s">
        <v>156</v>
      </c>
      <c r="E123" s="215" t="s">
        <v>1264</v>
      </c>
      <c r="F123" s="216" t="s">
        <v>1265</v>
      </c>
      <c r="G123" s="217" t="s">
        <v>339</v>
      </c>
      <c r="H123" s="218">
        <v>1</v>
      </c>
      <c r="I123" s="219"/>
      <c r="J123" s="220">
        <f>ROUND(I123*H123,2)</f>
        <v>0</v>
      </c>
      <c r="K123" s="216" t="s">
        <v>160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575</v>
      </c>
      <c r="AT123" s="225" t="s">
        <v>156</v>
      </c>
      <c r="AU123" s="225" t="s">
        <v>81</v>
      </c>
      <c r="AY123" s="18" t="s">
        <v>153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79</v>
      </c>
      <c r="BK123" s="226">
        <f>ROUND(I123*H123,2)</f>
        <v>0</v>
      </c>
      <c r="BL123" s="18" t="s">
        <v>575</v>
      </c>
      <c r="BM123" s="225" t="s">
        <v>1592</v>
      </c>
    </row>
    <row r="124" s="2" customFormat="1">
      <c r="A124" s="39"/>
      <c r="B124" s="40"/>
      <c r="C124" s="41"/>
      <c r="D124" s="227" t="s">
        <v>163</v>
      </c>
      <c r="E124" s="41"/>
      <c r="F124" s="228" t="s">
        <v>1267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163</v>
      </c>
      <c r="AU124" s="18" t="s">
        <v>81</v>
      </c>
    </row>
    <row r="125" s="2" customFormat="1">
      <c r="A125" s="39"/>
      <c r="B125" s="40"/>
      <c r="C125" s="41"/>
      <c r="D125" s="232" t="s">
        <v>165</v>
      </c>
      <c r="E125" s="41"/>
      <c r="F125" s="233" t="s">
        <v>1268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165</v>
      </c>
      <c r="AU125" s="18" t="s">
        <v>81</v>
      </c>
    </row>
    <row r="126" s="2" customFormat="1" ht="24.15" customHeight="1">
      <c r="A126" s="39"/>
      <c r="B126" s="40"/>
      <c r="C126" s="214" t="s">
        <v>226</v>
      </c>
      <c r="D126" s="214" t="s">
        <v>156</v>
      </c>
      <c r="E126" s="215" t="s">
        <v>1269</v>
      </c>
      <c r="F126" s="216" t="s">
        <v>1270</v>
      </c>
      <c r="G126" s="217" t="s">
        <v>339</v>
      </c>
      <c r="H126" s="218">
        <v>6</v>
      </c>
      <c r="I126" s="219"/>
      <c r="J126" s="220">
        <f>ROUND(I126*H126,2)</f>
        <v>0</v>
      </c>
      <c r="K126" s="216" t="s">
        <v>257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575</v>
      </c>
      <c r="AT126" s="225" t="s">
        <v>156</v>
      </c>
      <c r="AU126" s="225" t="s">
        <v>81</v>
      </c>
      <c r="AY126" s="18" t="s">
        <v>153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79</v>
      </c>
      <c r="BK126" s="226">
        <f>ROUND(I126*H126,2)</f>
        <v>0</v>
      </c>
      <c r="BL126" s="18" t="s">
        <v>575</v>
      </c>
      <c r="BM126" s="225" t="s">
        <v>1593</v>
      </c>
    </row>
    <row r="127" s="2" customFormat="1">
      <c r="A127" s="39"/>
      <c r="B127" s="40"/>
      <c r="C127" s="41"/>
      <c r="D127" s="227" t="s">
        <v>163</v>
      </c>
      <c r="E127" s="41"/>
      <c r="F127" s="228" t="s">
        <v>1270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163</v>
      </c>
      <c r="AU127" s="18" t="s">
        <v>81</v>
      </c>
    </row>
    <row r="128" s="2" customFormat="1" ht="24.15" customHeight="1">
      <c r="A128" s="39"/>
      <c r="B128" s="40"/>
      <c r="C128" s="214" t="s">
        <v>8</v>
      </c>
      <c r="D128" s="214" t="s">
        <v>156</v>
      </c>
      <c r="E128" s="215" t="s">
        <v>1272</v>
      </c>
      <c r="F128" s="216" t="s">
        <v>1273</v>
      </c>
      <c r="G128" s="217" t="s">
        <v>339</v>
      </c>
      <c r="H128" s="218">
        <v>1</v>
      </c>
      <c r="I128" s="219"/>
      <c r="J128" s="220">
        <f>ROUND(I128*H128,2)</f>
        <v>0</v>
      </c>
      <c r="K128" s="216" t="s">
        <v>257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575</v>
      </c>
      <c r="AT128" s="225" t="s">
        <v>156</v>
      </c>
      <c r="AU128" s="225" t="s">
        <v>81</v>
      </c>
      <c r="AY128" s="18" t="s">
        <v>153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79</v>
      </c>
      <c r="BK128" s="226">
        <f>ROUND(I128*H128,2)</f>
        <v>0</v>
      </c>
      <c r="BL128" s="18" t="s">
        <v>575</v>
      </c>
      <c r="BM128" s="225" t="s">
        <v>1594</v>
      </c>
    </row>
    <row r="129" s="2" customFormat="1">
      <c r="A129" s="39"/>
      <c r="B129" s="40"/>
      <c r="C129" s="41"/>
      <c r="D129" s="227" t="s">
        <v>163</v>
      </c>
      <c r="E129" s="41"/>
      <c r="F129" s="228" t="s">
        <v>1273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163</v>
      </c>
      <c r="AU129" s="18" t="s">
        <v>81</v>
      </c>
    </row>
    <row r="130" s="2" customFormat="1" ht="24.15" customHeight="1">
      <c r="A130" s="39"/>
      <c r="B130" s="40"/>
      <c r="C130" s="214" t="s">
        <v>237</v>
      </c>
      <c r="D130" s="214" t="s">
        <v>156</v>
      </c>
      <c r="E130" s="215" t="s">
        <v>1275</v>
      </c>
      <c r="F130" s="216" t="s">
        <v>1276</v>
      </c>
      <c r="G130" s="217" t="s">
        <v>339</v>
      </c>
      <c r="H130" s="218">
        <v>5</v>
      </c>
      <c r="I130" s="219"/>
      <c r="J130" s="220">
        <f>ROUND(I130*H130,2)</f>
        <v>0</v>
      </c>
      <c r="K130" s="216" t="s">
        <v>257</v>
      </c>
      <c r="L130" s="45"/>
      <c r="M130" s="221" t="s">
        <v>19</v>
      </c>
      <c r="N130" s="222" t="s">
        <v>43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575</v>
      </c>
      <c r="AT130" s="225" t="s">
        <v>156</v>
      </c>
      <c r="AU130" s="225" t="s">
        <v>81</v>
      </c>
      <c r="AY130" s="18" t="s">
        <v>153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79</v>
      </c>
      <c r="BK130" s="226">
        <f>ROUND(I130*H130,2)</f>
        <v>0</v>
      </c>
      <c r="BL130" s="18" t="s">
        <v>575</v>
      </c>
      <c r="BM130" s="225" t="s">
        <v>1595</v>
      </c>
    </row>
    <row r="131" s="2" customFormat="1">
      <c r="A131" s="39"/>
      <c r="B131" s="40"/>
      <c r="C131" s="41"/>
      <c r="D131" s="227" t="s">
        <v>163</v>
      </c>
      <c r="E131" s="41"/>
      <c r="F131" s="228" t="s">
        <v>1276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163</v>
      </c>
      <c r="AU131" s="18" t="s">
        <v>81</v>
      </c>
    </row>
    <row r="132" s="2" customFormat="1" ht="24.15" customHeight="1">
      <c r="A132" s="39"/>
      <c r="B132" s="40"/>
      <c r="C132" s="214" t="s">
        <v>243</v>
      </c>
      <c r="D132" s="214" t="s">
        <v>156</v>
      </c>
      <c r="E132" s="215" t="s">
        <v>1278</v>
      </c>
      <c r="F132" s="216" t="s">
        <v>1279</v>
      </c>
      <c r="G132" s="217" t="s">
        <v>339</v>
      </c>
      <c r="H132" s="218">
        <v>1</v>
      </c>
      <c r="I132" s="219"/>
      <c r="J132" s="220">
        <f>ROUND(I132*H132,2)</f>
        <v>0</v>
      </c>
      <c r="K132" s="216" t="s">
        <v>160</v>
      </c>
      <c r="L132" s="45"/>
      <c r="M132" s="221" t="s">
        <v>19</v>
      </c>
      <c r="N132" s="222" t="s">
        <v>43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575</v>
      </c>
      <c r="AT132" s="225" t="s">
        <v>156</v>
      </c>
      <c r="AU132" s="225" t="s">
        <v>81</v>
      </c>
      <c r="AY132" s="18" t="s">
        <v>153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79</v>
      </c>
      <c r="BK132" s="226">
        <f>ROUND(I132*H132,2)</f>
        <v>0</v>
      </c>
      <c r="BL132" s="18" t="s">
        <v>575</v>
      </c>
      <c r="BM132" s="225" t="s">
        <v>1596</v>
      </c>
    </row>
    <row r="133" s="2" customFormat="1">
      <c r="A133" s="39"/>
      <c r="B133" s="40"/>
      <c r="C133" s="41"/>
      <c r="D133" s="227" t="s">
        <v>163</v>
      </c>
      <c r="E133" s="41"/>
      <c r="F133" s="228" t="s">
        <v>1281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163</v>
      </c>
      <c r="AU133" s="18" t="s">
        <v>81</v>
      </c>
    </row>
    <row r="134" s="2" customFormat="1">
      <c r="A134" s="39"/>
      <c r="B134" s="40"/>
      <c r="C134" s="41"/>
      <c r="D134" s="232" t="s">
        <v>165</v>
      </c>
      <c r="E134" s="41"/>
      <c r="F134" s="233" t="s">
        <v>1282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165</v>
      </c>
      <c r="AU134" s="18" t="s">
        <v>81</v>
      </c>
    </row>
    <row r="135" s="2" customFormat="1" ht="24.15" customHeight="1">
      <c r="A135" s="39"/>
      <c r="B135" s="40"/>
      <c r="C135" s="214" t="s">
        <v>253</v>
      </c>
      <c r="D135" s="214" t="s">
        <v>156</v>
      </c>
      <c r="E135" s="215" t="s">
        <v>1283</v>
      </c>
      <c r="F135" s="216" t="s">
        <v>1284</v>
      </c>
      <c r="G135" s="217" t="s">
        <v>339</v>
      </c>
      <c r="H135" s="218">
        <v>1</v>
      </c>
      <c r="I135" s="219"/>
      <c r="J135" s="220">
        <f>ROUND(I135*H135,2)</f>
        <v>0</v>
      </c>
      <c r="K135" s="216" t="s">
        <v>257</v>
      </c>
      <c r="L135" s="45"/>
      <c r="M135" s="221" t="s">
        <v>19</v>
      </c>
      <c r="N135" s="222" t="s">
        <v>43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575</v>
      </c>
      <c r="AT135" s="225" t="s">
        <v>156</v>
      </c>
      <c r="AU135" s="225" t="s">
        <v>81</v>
      </c>
      <c r="AY135" s="18" t="s">
        <v>153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79</v>
      </c>
      <c r="BK135" s="226">
        <f>ROUND(I135*H135,2)</f>
        <v>0</v>
      </c>
      <c r="BL135" s="18" t="s">
        <v>575</v>
      </c>
      <c r="BM135" s="225" t="s">
        <v>1597</v>
      </c>
    </row>
    <row r="136" s="2" customFormat="1">
      <c r="A136" s="39"/>
      <c r="B136" s="40"/>
      <c r="C136" s="41"/>
      <c r="D136" s="227" t="s">
        <v>163</v>
      </c>
      <c r="E136" s="41"/>
      <c r="F136" s="228" t="s">
        <v>1284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163</v>
      </c>
      <c r="AU136" s="18" t="s">
        <v>81</v>
      </c>
    </row>
    <row r="137" s="2" customFormat="1" ht="37.8" customHeight="1">
      <c r="A137" s="39"/>
      <c r="B137" s="40"/>
      <c r="C137" s="214" t="s">
        <v>262</v>
      </c>
      <c r="D137" s="214" t="s">
        <v>156</v>
      </c>
      <c r="E137" s="215" t="s">
        <v>1286</v>
      </c>
      <c r="F137" s="216" t="s">
        <v>1287</v>
      </c>
      <c r="G137" s="217" t="s">
        <v>339</v>
      </c>
      <c r="H137" s="218">
        <v>1</v>
      </c>
      <c r="I137" s="219"/>
      <c r="J137" s="220">
        <f>ROUND(I137*H137,2)</f>
        <v>0</v>
      </c>
      <c r="K137" s="216" t="s">
        <v>257</v>
      </c>
      <c r="L137" s="45"/>
      <c r="M137" s="221" t="s">
        <v>19</v>
      </c>
      <c r="N137" s="222" t="s">
        <v>43</v>
      </c>
      <c r="O137" s="85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575</v>
      </c>
      <c r="AT137" s="225" t="s">
        <v>156</v>
      </c>
      <c r="AU137" s="225" t="s">
        <v>81</v>
      </c>
      <c r="AY137" s="18" t="s">
        <v>153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79</v>
      </c>
      <c r="BK137" s="226">
        <f>ROUND(I137*H137,2)</f>
        <v>0</v>
      </c>
      <c r="BL137" s="18" t="s">
        <v>575</v>
      </c>
      <c r="BM137" s="225" t="s">
        <v>1598</v>
      </c>
    </row>
    <row r="138" s="2" customFormat="1">
      <c r="A138" s="39"/>
      <c r="B138" s="40"/>
      <c r="C138" s="41"/>
      <c r="D138" s="227" t="s">
        <v>163</v>
      </c>
      <c r="E138" s="41"/>
      <c r="F138" s="228" t="s">
        <v>1287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163</v>
      </c>
      <c r="AU138" s="18" t="s">
        <v>81</v>
      </c>
    </row>
    <row r="139" s="2" customFormat="1" ht="24.15" customHeight="1">
      <c r="A139" s="39"/>
      <c r="B139" s="40"/>
      <c r="C139" s="214" t="s">
        <v>269</v>
      </c>
      <c r="D139" s="214" t="s">
        <v>156</v>
      </c>
      <c r="E139" s="215" t="s">
        <v>1289</v>
      </c>
      <c r="F139" s="216" t="s">
        <v>1290</v>
      </c>
      <c r="G139" s="217" t="s">
        <v>339</v>
      </c>
      <c r="H139" s="218">
        <v>1</v>
      </c>
      <c r="I139" s="219"/>
      <c r="J139" s="220">
        <f>ROUND(I139*H139,2)</f>
        <v>0</v>
      </c>
      <c r="K139" s="216" t="s">
        <v>160</v>
      </c>
      <c r="L139" s="45"/>
      <c r="M139" s="221" t="s">
        <v>19</v>
      </c>
      <c r="N139" s="222" t="s">
        <v>43</v>
      </c>
      <c r="O139" s="85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575</v>
      </c>
      <c r="AT139" s="225" t="s">
        <v>156</v>
      </c>
      <c r="AU139" s="225" t="s">
        <v>81</v>
      </c>
      <c r="AY139" s="18" t="s">
        <v>153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79</v>
      </c>
      <c r="BK139" s="226">
        <f>ROUND(I139*H139,2)</f>
        <v>0</v>
      </c>
      <c r="BL139" s="18" t="s">
        <v>575</v>
      </c>
      <c r="BM139" s="225" t="s">
        <v>1599</v>
      </c>
    </row>
    <row r="140" s="2" customFormat="1">
      <c r="A140" s="39"/>
      <c r="B140" s="40"/>
      <c r="C140" s="41"/>
      <c r="D140" s="227" t="s">
        <v>163</v>
      </c>
      <c r="E140" s="41"/>
      <c r="F140" s="228" t="s">
        <v>1292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163</v>
      </c>
      <c r="AU140" s="18" t="s">
        <v>81</v>
      </c>
    </row>
    <row r="141" s="2" customFormat="1">
      <c r="A141" s="39"/>
      <c r="B141" s="40"/>
      <c r="C141" s="41"/>
      <c r="D141" s="232" t="s">
        <v>165</v>
      </c>
      <c r="E141" s="41"/>
      <c r="F141" s="233" t="s">
        <v>1293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165</v>
      </c>
      <c r="AU141" s="18" t="s">
        <v>81</v>
      </c>
    </row>
    <row r="142" s="2" customFormat="1" ht="37.8" customHeight="1">
      <c r="A142" s="39"/>
      <c r="B142" s="40"/>
      <c r="C142" s="214" t="s">
        <v>275</v>
      </c>
      <c r="D142" s="214" t="s">
        <v>156</v>
      </c>
      <c r="E142" s="215" t="s">
        <v>1294</v>
      </c>
      <c r="F142" s="216" t="s">
        <v>1295</v>
      </c>
      <c r="G142" s="217" t="s">
        <v>339</v>
      </c>
      <c r="H142" s="218">
        <v>24</v>
      </c>
      <c r="I142" s="219"/>
      <c r="J142" s="220">
        <f>ROUND(I142*H142,2)</f>
        <v>0</v>
      </c>
      <c r="K142" s="216" t="s">
        <v>160</v>
      </c>
      <c r="L142" s="45"/>
      <c r="M142" s="221" t="s">
        <v>19</v>
      </c>
      <c r="N142" s="222" t="s">
        <v>43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575</v>
      </c>
      <c r="AT142" s="225" t="s">
        <v>156</v>
      </c>
      <c r="AU142" s="225" t="s">
        <v>81</v>
      </c>
      <c r="AY142" s="18" t="s">
        <v>153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79</v>
      </c>
      <c r="BK142" s="226">
        <f>ROUND(I142*H142,2)</f>
        <v>0</v>
      </c>
      <c r="BL142" s="18" t="s">
        <v>575</v>
      </c>
      <c r="BM142" s="225" t="s">
        <v>1600</v>
      </c>
    </row>
    <row r="143" s="2" customFormat="1">
      <c r="A143" s="39"/>
      <c r="B143" s="40"/>
      <c r="C143" s="41"/>
      <c r="D143" s="227" t="s">
        <v>163</v>
      </c>
      <c r="E143" s="41"/>
      <c r="F143" s="228" t="s">
        <v>1297</v>
      </c>
      <c r="G143" s="41"/>
      <c r="H143" s="41"/>
      <c r="I143" s="229"/>
      <c r="J143" s="41"/>
      <c r="K143" s="41"/>
      <c r="L143" s="45"/>
      <c r="M143" s="230"/>
      <c r="N143" s="23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163</v>
      </c>
      <c r="AU143" s="18" t="s">
        <v>81</v>
      </c>
    </row>
    <row r="144" s="2" customFormat="1">
      <c r="A144" s="39"/>
      <c r="B144" s="40"/>
      <c r="C144" s="41"/>
      <c r="D144" s="232" t="s">
        <v>165</v>
      </c>
      <c r="E144" s="41"/>
      <c r="F144" s="233" t="s">
        <v>1298</v>
      </c>
      <c r="G144" s="41"/>
      <c r="H144" s="41"/>
      <c r="I144" s="229"/>
      <c r="J144" s="41"/>
      <c r="K144" s="41"/>
      <c r="L144" s="45"/>
      <c r="M144" s="230"/>
      <c r="N144" s="231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165</v>
      </c>
      <c r="AU144" s="18" t="s">
        <v>81</v>
      </c>
    </row>
    <row r="145" s="2" customFormat="1" ht="37.8" customHeight="1">
      <c r="A145" s="39"/>
      <c r="B145" s="40"/>
      <c r="C145" s="214" t="s">
        <v>280</v>
      </c>
      <c r="D145" s="214" t="s">
        <v>156</v>
      </c>
      <c r="E145" s="215" t="s">
        <v>1299</v>
      </c>
      <c r="F145" s="216" t="s">
        <v>1300</v>
      </c>
      <c r="G145" s="217" t="s">
        <v>339</v>
      </c>
      <c r="H145" s="218">
        <v>1</v>
      </c>
      <c r="I145" s="219"/>
      <c r="J145" s="220">
        <f>ROUND(I145*H145,2)</f>
        <v>0</v>
      </c>
      <c r="K145" s="216" t="s">
        <v>160</v>
      </c>
      <c r="L145" s="45"/>
      <c r="M145" s="221" t="s">
        <v>19</v>
      </c>
      <c r="N145" s="222" t="s">
        <v>43</v>
      </c>
      <c r="O145" s="85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575</v>
      </c>
      <c r="AT145" s="225" t="s">
        <v>156</v>
      </c>
      <c r="AU145" s="225" t="s">
        <v>81</v>
      </c>
      <c r="AY145" s="18" t="s">
        <v>153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79</v>
      </c>
      <c r="BK145" s="226">
        <f>ROUND(I145*H145,2)</f>
        <v>0</v>
      </c>
      <c r="BL145" s="18" t="s">
        <v>575</v>
      </c>
      <c r="BM145" s="225" t="s">
        <v>1601</v>
      </c>
    </row>
    <row r="146" s="2" customFormat="1">
      <c r="A146" s="39"/>
      <c r="B146" s="40"/>
      <c r="C146" s="41"/>
      <c r="D146" s="227" t="s">
        <v>163</v>
      </c>
      <c r="E146" s="41"/>
      <c r="F146" s="228" t="s">
        <v>1302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163</v>
      </c>
      <c r="AU146" s="18" t="s">
        <v>81</v>
      </c>
    </row>
    <row r="147" s="2" customFormat="1">
      <c r="A147" s="39"/>
      <c r="B147" s="40"/>
      <c r="C147" s="41"/>
      <c r="D147" s="232" t="s">
        <v>165</v>
      </c>
      <c r="E147" s="41"/>
      <c r="F147" s="233" t="s">
        <v>1303</v>
      </c>
      <c r="G147" s="41"/>
      <c r="H147" s="41"/>
      <c r="I147" s="229"/>
      <c r="J147" s="41"/>
      <c r="K147" s="41"/>
      <c r="L147" s="45"/>
      <c r="M147" s="230"/>
      <c r="N147" s="23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165</v>
      </c>
      <c r="AU147" s="18" t="s">
        <v>81</v>
      </c>
    </row>
    <row r="148" s="2" customFormat="1" ht="21.75" customHeight="1">
      <c r="A148" s="39"/>
      <c r="B148" s="40"/>
      <c r="C148" s="214" t="s">
        <v>286</v>
      </c>
      <c r="D148" s="214" t="s">
        <v>156</v>
      </c>
      <c r="E148" s="215" t="s">
        <v>1304</v>
      </c>
      <c r="F148" s="216" t="s">
        <v>1305</v>
      </c>
      <c r="G148" s="217" t="s">
        <v>410</v>
      </c>
      <c r="H148" s="218">
        <v>1</v>
      </c>
      <c r="I148" s="219"/>
      <c r="J148" s="220">
        <f>ROUND(I148*H148,2)</f>
        <v>0</v>
      </c>
      <c r="K148" s="216" t="s">
        <v>160</v>
      </c>
      <c r="L148" s="45"/>
      <c r="M148" s="221" t="s">
        <v>19</v>
      </c>
      <c r="N148" s="222" t="s">
        <v>43</v>
      </c>
      <c r="O148" s="85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575</v>
      </c>
      <c r="AT148" s="225" t="s">
        <v>156</v>
      </c>
      <c r="AU148" s="225" t="s">
        <v>81</v>
      </c>
      <c r="AY148" s="18" t="s">
        <v>153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79</v>
      </c>
      <c r="BK148" s="226">
        <f>ROUND(I148*H148,2)</f>
        <v>0</v>
      </c>
      <c r="BL148" s="18" t="s">
        <v>575</v>
      </c>
      <c r="BM148" s="225" t="s">
        <v>1602</v>
      </c>
    </row>
    <row r="149" s="2" customFormat="1">
      <c r="A149" s="39"/>
      <c r="B149" s="40"/>
      <c r="C149" s="41"/>
      <c r="D149" s="227" t="s">
        <v>163</v>
      </c>
      <c r="E149" s="41"/>
      <c r="F149" s="228" t="s">
        <v>1307</v>
      </c>
      <c r="G149" s="41"/>
      <c r="H149" s="41"/>
      <c r="I149" s="229"/>
      <c r="J149" s="41"/>
      <c r="K149" s="41"/>
      <c r="L149" s="45"/>
      <c r="M149" s="230"/>
      <c r="N149" s="231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163</v>
      </c>
      <c r="AU149" s="18" t="s">
        <v>81</v>
      </c>
    </row>
    <row r="150" s="2" customFormat="1">
      <c r="A150" s="39"/>
      <c r="B150" s="40"/>
      <c r="C150" s="41"/>
      <c r="D150" s="232" t="s">
        <v>165</v>
      </c>
      <c r="E150" s="41"/>
      <c r="F150" s="233" t="s">
        <v>1308</v>
      </c>
      <c r="G150" s="41"/>
      <c r="H150" s="41"/>
      <c r="I150" s="229"/>
      <c r="J150" s="41"/>
      <c r="K150" s="41"/>
      <c r="L150" s="45"/>
      <c r="M150" s="230"/>
      <c r="N150" s="231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165</v>
      </c>
      <c r="AU150" s="18" t="s">
        <v>81</v>
      </c>
    </row>
    <row r="151" s="2" customFormat="1" ht="37.8" customHeight="1">
      <c r="A151" s="39"/>
      <c r="B151" s="40"/>
      <c r="C151" s="214" t="s">
        <v>7</v>
      </c>
      <c r="D151" s="214" t="s">
        <v>156</v>
      </c>
      <c r="E151" s="215" t="s">
        <v>1309</v>
      </c>
      <c r="F151" s="216" t="s">
        <v>1310</v>
      </c>
      <c r="G151" s="217" t="s">
        <v>246</v>
      </c>
      <c r="H151" s="218">
        <v>335</v>
      </c>
      <c r="I151" s="219"/>
      <c r="J151" s="220">
        <f>ROUND(I151*H151,2)</f>
        <v>0</v>
      </c>
      <c r="K151" s="216" t="s">
        <v>257</v>
      </c>
      <c r="L151" s="45"/>
      <c r="M151" s="221" t="s">
        <v>19</v>
      </c>
      <c r="N151" s="222" t="s">
        <v>43</v>
      </c>
      <c r="O151" s="85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5" t="s">
        <v>575</v>
      </c>
      <c r="AT151" s="225" t="s">
        <v>156</v>
      </c>
      <c r="AU151" s="225" t="s">
        <v>81</v>
      </c>
      <c r="AY151" s="18" t="s">
        <v>153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79</v>
      </c>
      <c r="BK151" s="226">
        <f>ROUND(I151*H151,2)</f>
        <v>0</v>
      </c>
      <c r="BL151" s="18" t="s">
        <v>575</v>
      </c>
      <c r="BM151" s="225" t="s">
        <v>1603</v>
      </c>
    </row>
    <row r="152" s="2" customFormat="1">
      <c r="A152" s="39"/>
      <c r="B152" s="40"/>
      <c r="C152" s="41"/>
      <c r="D152" s="227" t="s">
        <v>163</v>
      </c>
      <c r="E152" s="41"/>
      <c r="F152" s="228" t="s">
        <v>1310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163</v>
      </c>
      <c r="AU152" s="18" t="s">
        <v>81</v>
      </c>
    </row>
    <row r="153" s="2" customFormat="1" ht="24.15" customHeight="1">
      <c r="A153" s="39"/>
      <c r="B153" s="40"/>
      <c r="C153" s="214" t="s">
        <v>300</v>
      </c>
      <c r="D153" s="214" t="s">
        <v>156</v>
      </c>
      <c r="E153" s="215" t="s">
        <v>1312</v>
      </c>
      <c r="F153" s="216" t="s">
        <v>1313</v>
      </c>
      <c r="G153" s="217" t="s">
        <v>246</v>
      </c>
      <c r="H153" s="218">
        <v>150</v>
      </c>
      <c r="I153" s="219"/>
      <c r="J153" s="220">
        <f>ROUND(I153*H153,2)</f>
        <v>0</v>
      </c>
      <c r="K153" s="216" t="s">
        <v>257</v>
      </c>
      <c r="L153" s="45"/>
      <c r="M153" s="221" t="s">
        <v>19</v>
      </c>
      <c r="N153" s="222" t="s">
        <v>43</v>
      </c>
      <c r="O153" s="85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5" t="s">
        <v>575</v>
      </c>
      <c r="AT153" s="225" t="s">
        <v>156</v>
      </c>
      <c r="AU153" s="225" t="s">
        <v>81</v>
      </c>
      <c r="AY153" s="18" t="s">
        <v>153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8" t="s">
        <v>79</v>
      </c>
      <c r="BK153" s="226">
        <f>ROUND(I153*H153,2)</f>
        <v>0</v>
      </c>
      <c r="BL153" s="18" t="s">
        <v>575</v>
      </c>
      <c r="BM153" s="225" t="s">
        <v>1604</v>
      </c>
    </row>
    <row r="154" s="2" customFormat="1">
      <c r="A154" s="39"/>
      <c r="B154" s="40"/>
      <c r="C154" s="41"/>
      <c r="D154" s="227" t="s">
        <v>163</v>
      </c>
      <c r="E154" s="41"/>
      <c r="F154" s="228" t="s">
        <v>1313</v>
      </c>
      <c r="G154" s="41"/>
      <c r="H154" s="41"/>
      <c r="I154" s="229"/>
      <c r="J154" s="41"/>
      <c r="K154" s="41"/>
      <c r="L154" s="45"/>
      <c r="M154" s="230"/>
      <c r="N154" s="231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163</v>
      </c>
      <c r="AU154" s="18" t="s">
        <v>81</v>
      </c>
    </row>
    <row r="155" s="2" customFormat="1" ht="24.15" customHeight="1">
      <c r="A155" s="39"/>
      <c r="B155" s="40"/>
      <c r="C155" s="214" t="s">
        <v>306</v>
      </c>
      <c r="D155" s="214" t="s">
        <v>156</v>
      </c>
      <c r="E155" s="215" t="s">
        <v>1315</v>
      </c>
      <c r="F155" s="216" t="s">
        <v>1316</v>
      </c>
      <c r="G155" s="217" t="s">
        <v>246</v>
      </c>
      <c r="H155" s="218">
        <v>10</v>
      </c>
      <c r="I155" s="219"/>
      <c r="J155" s="220">
        <f>ROUND(I155*H155,2)</f>
        <v>0</v>
      </c>
      <c r="K155" s="216" t="s">
        <v>257</v>
      </c>
      <c r="L155" s="45"/>
      <c r="M155" s="221" t="s">
        <v>19</v>
      </c>
      <c r="N155" s="222" t="s">
        <v>43</v>
      </c>
      <c r="O155" s="85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5" t="s">
        <v>575</v>
      </c>
      <c r="AT155" s="225" t="s">
        <v>156</v>
      </c>
      <c r="AU155" s="225" t="s">
        <v>81</v>
      </c>
      <c r="AY155" s="18" t="s">
        <v>153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8" t="s">
        <v>79</v>
      </c>
      <c r="BK155" s="226">
        <f>ROUND(I155*H155,2)</f>
        <v>0</v>
      </c>
      <c r="BL155" s="18" t="s">
        <v>575</v>
      </c>
      <c r="BM155" s="225" t="s">
        <v>1605</v>
      </c>
    </row>
    <row r="156" s="2" customFormat="1">
      <c r="A156" s="39"/>
      <c r="B156" s="40"/>
      <c r="C156" s="41"/>
      <c r="D156" s="227" t="s">
        <v>163</v>
      </c>
      <c r="E156" s="41"/>
      <c r="F156" s="228" t="s">
        <v>1316</v>
      </c>
      <c r="G156" s="41"/>
      <c r="H156" s="41"/>
      <c r="I156" s="229"/>
      <c r="J156" s="41"/>
      <c r="K156" s="41"/>
      <c r="L156" s="45"/>
      <c r="M156" s="230"/>
      <c r="N156" s="231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163</v>
      </c>
      <c r="AU156" s="18" t="s">
        <v>81</v>
      </c>
    </row>
    <row r="157" s="2" customFormat="1" ht="44.25" customHeight="1">
      <c r="A157" s="39"/>
      <c r="B157" s="40"/>
      <c r="C157" s="214" t="s">
        <v>313</v>
      </c>
      <c r="D157" s="214" t="s">
        <v>156</v>
      </c>
      <c r="E157" s="215" t="s">
        <v>1318</v>
      </c>
      <c r="F157" s="216" t="s">
        <v>1319</v>
      </c>
      <c r="G157" s="217" t="s">
        <v>246</v>
      </c>
      <c r="H157" s="218">
        <v>90</v>
      </c>
      <c r="I157" s="219"/>
      <c r="J157" s="220">
        <f>ROUND(I157*H157,2)</f>
        <v>0</v>
      </c>
      <c r="K157" s="216" t="s">
        <v>160</v>
      </c>
      <c r="L157" s="45"/>
      <c r="M157" s="221" t="s">
        <v>19</v>
      </c>
      <c r="N157" s="222" t="s">
        <v>43</v>
      </c>
      <c r="O157" s="85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5" t="s">
        <v>575</v>
      </c>
      <c r="AT157" s="225" t="s">
        <v>156</v>
      </c>
      <c r="AU157" s="225" t="s">
        <v>81</v>
      </c>
      <c r="AY157" s="18" t="s">
        <v>153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8" t="s">
        <v>79</v>
      </c>
      <c r="BK157" s="226">
        <f>ROUND(I157*H157,2)</f>
        <v>0</v>
      </c>
      <c r="BL157" s="18" t="s">
        <v>575</v>
      </c>
      <c r="BM157" s="225" t="s">
        <v>1606</v>
      </c>
    </row>
    <row r="158" s="2" customFormat="1">
      <c r="A158" s="39"/>
      <c r="B158" s="40"/>
      <c r="C158" s="41"/>
      <c r="D158" s="227" t="s">
        <v>163</v>
      </c>
      <c r="E158" s="41"/>
      <c r="F158" s="228" t="s">
        <v>1321</v>
      </c>
      <c r="G158" s="41"/>
      <c r="H158" s="41"/>
      <c r="I158" s="229"/>
      <c r="J158" s="41"/>
      <c r="K158" s="41"/>
      <c r="L158" s="45"/>
      <c r="M158" s="230"/>
      <c r="N158" s="231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163</v>
      </c>
      <c r="AU158" s="18" t="s">
        <v>81</v>
      </c>
    </row>
    <row r="159" s="2" customFormat="1">
      <c r="A159" s="39"/>
      <c r="B159" s="40"/>
      <c r="C159" s="41"/>
      <c r="D159" s="232" t="s">
        <v>165</v>
      </c>
      <c r="E159" s="41"/>
      <c r="F159" s="233" t="s">
        <v>1322</v>
      </c>
      <c r="G159" s="41"/>
      <c r="H159" s="41"/>
      <c r="I159" s="229"/>
      <c r="J159" s="41"/>
      <c r="K159" s="41"/>
      <c r="L159" s="45"/>
      <c r="M159" s="230"/>
      <c r="N159" s="231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165</v>
      </c>
      <c r="AU159" s="18" t="s">
        <v>81</v>
      </c>
    </row>
    <row r="160" s="12" customFormat="1" ht="22.8" customHeight="1">
      <c r="A160" s="12"/>
      <c r="B160" s="198"/>
      <c r="C160" s="199"/>
      <c r="D160" s="200" t="s">
        <v>71</v>
      </c>
      <c r="E160" s="212" t="s">
        <v>1323</v>
      </c>
      <c r="F160" s="212" t="s">
        <v>1324</v>
      </c>
      <c r="G160" s="199"/>
      <c r="H160" s="199"/>
      <c r="I160" s="202"/>
      <c r="J160" s="213">
        <f>BK160</f>
        <v>0</v>
      </c>
      <c r="K160" s="199"/>
      <c r="L160" s="204"/>
      <c r="M160" s="205"/>
      <c r="N160" s="206"/>
      <c r="O160" s="206"/>
      <c r="P160" s="207">
        <f>SUM(P161:P183)</f>
        <v>0</v>
      </c>
      <c r="Q160" s="206"/>
      <c r="R160" s="207">
        <f>SUM(R161:R183)</f>
        <v>0.051499999999999997</v>
      </c>
      <c r="S160" s="206"/>
      <c r="T160" s="208">
        <f>SUM(T161:T183)</f>
        <v>1.044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9" t="s">
        <v>99</v>
      </c>
      <c r="AT160" s="210" t="s">
        <v>71</v>
      </c>
      <c r="AU160" s="210" t="s">
        <v>79</v>
      </c>
      <c r="AY160" s="209" t="s">
        <v>153</v>
      </c>
      <c r="BK160" s="211">
        <f>SUM(BK161:BK183)</f>
        <v>0</v>
      </c>
    </row>
    <row r="161" s="2" customFormat="1" ht="16.5" customHeight="1">
      <c r="A161" s="39"/>
      <c r="B161" s="40"/>
      <c r="C161" s="214" t="s">
        <v>319</v>
      </c>
      <c r="D161" s="214" t="s">
        <v>156</v>
      </c>
      <c r="E161" s="215" t="s">
        <v>1325</v>
      </c>
      <c r="F161" s="216" t="s">
        <v>1326</v>
      </c>
      <c r="G161" s="217" t="s">
        <v>296</v>
      </c>
      <c r="H161" s="218">
        <v>5</v>
      </c>
      <c r="I161" s="219"/>
      <c r="J161" s="220">
        <f>ROUND(I161*H161,2)</f>
        <v>0</v>
      </c>
      <c r="K161" s="216" t="s">
        <v>257</v>
      </c>
      <c r="L161" s="45"/>
      <c r="M161" s="221" t="s">
        <v>19</v>
      </c>
      <c r="N161" s="222" t="s">
        <v>43</v>
      </c>
      <c r="O161" s="85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5" t="s">
        <v>575</v>
      </c>
      <c r="AT161" s="225" t="s">
        <v>156</v>
      </c>
      <c r="AU161" s="225" t="s">
        <v>81</v>
      </c>
      <c r="AY161" s="18" t="s">
        <v>153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8" t="s">
        <v>79</v>
      </c>
      <c r="BK161" s="226">
        <f>ROUND(I161*H161,2)</f>
        <v>0</v>
      </c>
      <c r="BL161" s="18" t="s">
        <v>575</v>
      </c>
      <c r="BM161" s="225" t="s">
        <v>1607</v>
      </c>
    </row>
    <row r="162" s="2" customFormat="1">
      <c r="A162" s="39"/>
      <c r="B162" s="40"/>
      <c r="C162" s="41"/>
      <c r="D162" s="227" t="s">
        <v>163</v>
      </c>
      <c r="E162" s="41"/>
      <c r="F162" s="228" t="s">
        <v>1326</v>
      </c>
      <c r="G162" s="41"/>
      <c r="H162" s="41"/>
      <c r="I162" s="229"/>
      <c r="J162" s="41"/>
      <c r="K162" s="41"/>
      <c r="L162" s="45"/>
      <c r="M162" s="230"/>
      <c r="N162" s="231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163</v>
      </c>
      <c r="AU162" s="18" t="s">
        <v>81</v>
      </c>
    </row>
    <row r="163" s="2" customFormat="1" ht="24.15" customHeight="1">
      <c r="A163" s="39"/>
      <c r="B163" s="40"/>
      <c r="C163" s="214" t="s">
        <v>326</v>
      </c>
      <c r="D163" s="214" t="s">
        <v>156</v>
      </c>
      <c r="E163" s="215" t="s">
        <v>1328</v>
      </c>
      <c r="F163" s="216" t="s">
        <v>1329</v>
      </c>
      <c r="G163" s="217" t="s">
        <v>296</v>
      </c>
      <c r="H163" s="218">
        <v>50</v>
      </c>
      <c r="I163" s="219"/>
      <c r="J163" s="220">
        <f>ROUND(I163*H163,2)</f>
        <v>0</v>
      </c>
      <c r="K163" s="216" t="s">
        <v>257</v>
      </c>
      <c r="L163" s="45"/>
      <c r="M163" s="221" t="s">
        <v>19</v>
      </c>
      <c r="N163" s="222" t="s">
        <v>43</v>
      </c>
      <c r="O163" s="85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5" t="s">
        <v>575</v>
      </c>
      <c r="AT163" s="225" t="s">
        <v>156</v>
      </c>
      <c r="AU163" s="225" t="s">
        <v>81</v>
      </c>
      <c r="AY163" s="18" t="s">
        <v>153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8" t="s">
        <v>79</v>
      </c>
      <c r="BK163" s="226">
        <f>ROUND(I163*H163,2)</f>
        <v>0</v>
      </c>
      <c r="BL163" s="18" t="s">
        <v>575</v>
      </c>
      <c r="BM163" s="225" t="s">
        <v>1608</v>
      </c>
    </row>
    <row r="164" s="2" customFormat="1">
      <c r="A164" s="39"/>
      <c r="B164" s="40"/>
      <c r="C164" s="41"/>
      <c r="D164" s="227" t="s">
        <v>163</v>
      </c>
      <c r="E164" s="41"/>
      <c r="F164" s="228" t="s">
        <v>1329</v>
      </c>
      <c r="G164" s="41"/>
      <c r="H164" s="41"/>
      <c r="I164" s="229"/>
      <c r="J164" s="41"/>
      <c r="K164" s="41"/>
      <c r="L164" s="45"/>
      <c r="M164" s="230"/>
      <c r="N164" s="231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163</v>
      </c>
      <c r="AU164" s="18" t="s">
        <v>81</v>
      </c>
    </row>
    <row r="165" s="2" customFormat="1" ht="24.15" customHeight="1">
      <c r="A165" s="39"/>
      <c r="B165" s="40"/>
      <c r="C165" s="214" t="s">
        <v>336</v>
      </c>
      <c r="D165" s="214" t="s">
        <v>156</v>
      </c>
      <c r="E165" s="215" t="s">
        <v>1331</v>
      </c>
      <c r="F165" s="216" t="s">
        <v>1332</v>
      </c>
      <c r="G165" s="217" t="s">
        <v>339</v>
      </c>
      <c r="H165" s="218">
        <v>10</v>
      </c>
      <c r="I165" s="219"/>
      <c r="J165" s="220">
        <f>ROUND(I165*H165,2)</f>
        <v>0</v>
      </c>
      <c r="K165" s="216" t="s">
        <v>257</v>
      </c>
      <c r="L165" s="45"/>
      <c r="M165" s="221" t="s">
        <v>19</v>
      </c>
      <c r="N165" s="222" t="s">
        <v>43</v>
      </c>
      <c r="O165" s="85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5" t="s">
        <v>575</v>
      </c>
      <c r="AT165" s="225" t="s">
        <v>156</v>
      </c>
      <c r="AU165" s="225" t="s">
        <v>81</v>
      </c>
      <c r="AY165" s="18" t="s">
        <v>153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8" t="s">
        <v>79</v>
      </c>
      <c r="BK165" s="226">
        <f>ROUND(I165*H165,2)</f>
        <v>0</v>
      </c>
      <c r="BL165" s="18" t="s">
        <v>575</v>
      </c>
      <c r="BM165" s="225" t="s">
        <v>1609</v>
      </c>
    </row>
    <row r="166" s="2" customFormat="1">
      <c r="A166" s="39"/>
      <c r="B166" s="40"/>
      <c r="C166" s="41"/>
      <c r="D166" s="227" t="s">
        <v>163</v>
      </c>
      <c r="E166" s="41"/>
      <c r="F166" s="228" t="s">
        <v>1332</v>
      </c>
      <c r="G166" s="41"/>
      <c r="H166" s="41"/>
      <c r="I166" s="229"/>
      <c r="J166" s="41"/>
      <c r="K166" s="41"/>
      <c r="L166" s="45"/>
      <c r="M166" s="230"/>
      <c r="N166" s="231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163</v>
      </c>
      <c r="AU166" s="18" t="s">
        <v>81</v>
      </c>
    </row>
    <row r="167" s="2" customFormat="1" ht="37.8" customHeight="1">
      <c r="A167" s="39"/>
      <c r="B167" s="40"/>
      <c r="C167" s="214" t="s">
        <v>343</v>
      </c>
      <c r="D167" s="214" t="s">
        <v>156</v>
      </c>
      <c r="E167" s="215" t="s">
        <v>1334</v>
      </c>
      <c r="F167" s="216" t="s">
        <v>1335</v>
      </c>
      <c r="G167" s="217" t="s">
        <v>339</v>
      </c>
      <c r="H167" s="218">
        <v>2</v>
      </c>
      <c r="I167" s="219"/>
      <c r="J167" s="220">
        <f>ROUND(I167*H167,2)</f>
        <v>0</v>
      </c>
      <c r="K167" s="216" t="s">
        <v>160</v>
      </c>
      <c r="L167" s="45"/>
      <c r="M167" s="221" t="s">
        <v>19</v>
      </c>
      <c r="N167" s="222" t="s">
        <v>43</v>
      </c>
      <c r="O167" s="85"/>
      <c r="P167" s="223">
        <f>O167*H167</f>
        <v>0</v>
      </c>
      <c r="Q167" s="223">
        <v>0</v>
      </c>
      <c r="R167" s="223">
        <f>Q167*H167</f>
        <v>0</v>
      </c>
      <c r="S167" s="223">
        <v>0.52200000000000002</v>
      </c>
      <c r="T167" s="224">
        <f>S167*H167</f>
        <v>1.044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5" t="s">
        <v>575</v>
      </c>
      <c r="AT167" s="225" t="s">
        <v>156</v>
      </c>
      <c r="AU167" s="225" t="s">
        <v>81</v>
      </c>
      <c r="AY167" s="18" t="s">
        <v>153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8" t="s">
        <v>79</v>
      </c>
      <c r="BK167" s="226">
        <f>ROUND(I167*H167,2)</f>
        <v>0</v>
      </c>
      <c r="BL167" s="18" t="s">
        <v>575</v>
      </c>
      <c r="BM167" s="225" t="s">
        <v>1610</v>
      </c>
    </row>
    <row r="168" s="2" customFormat="1">
      <c r="A168" s="39"/>
      <c r="B168" s="40"/>
      <c r="C168" s="41"/>
      <c r="D168" s="227" t="s">
        <v>163</v>
      </c>
      <c r="E168" s="41"/>
      <c r="F168" s="228" t="s">
        <v>1337</v>
      </c>
      <c r="G168" s="41"/>
      <c r="H168" s="41"/>
      <c r="I168" s="229"/>
      <c r="J168" s="41"/>
      <c r="K168" s="41"/>
      <c r="L168" s="45"/>
      <c r="M168" s="230"/>
      <c r="N168" s="231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163</v>
      </c>
      <c r="AU168" s="18" t="s">
        <v>81</v>
      </c>
    </row>
    <row r="169" s="2" customFormat="1">
      <c r="A169" s="39"/>
      <c r="B169" s="40"/>
      <c r="C169" s="41"/>
      <c r="D169" s="232" t="s">
        <v>165</v>
      </c>
      <c r="E169" s="41"/>
      <c r="F169" s="233" t="s">
        <v>1338</v>
      </c>
      <c r="G169" s="41"/>
      <c r="H169" s="41"/>
      <c r="I169" s="229"/>
      <c r="J169" s="41"/>
      <c r="K169" s="41"/>
      <c r="L169" s="45"/>
      <c r="M169" s="230"/>
      <c r="N169" s="23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165</v>
      </c>
      <c r="AU169" s="18" t="s">
        <v>81</v>
      </c>
    </row>
    <row r="170" s="2" customFormat="1" ht="24.15" customHeight="1">
      <c r="A170" s="39"/>
      <c r="B170" s="40"/>
      <c r="C170" s="214" t="s">
        <v>349</v>
      </c>
      <c r="D170" s="214" t="s">
        <v>156</v>
      </c>
      <c r="E170" s="215" t="s">
        <v>1339</v>
      </c>
      <c r="F170" s="216" t="s">
        <v>1340</v>
      </c>
      <c r="G170" s="217" t="s">
        <v>1341</v>
      </c>
      <c r="H170" s="218">
        <v>1</v>
      </c>
      <c r="I170" s="219"/>
      <c r="J170" s="220">
        <f>ROUND(I170*H170,2)</f>
        <v>0</v>
      </c>
      <c r="K170" s="216" t="s">
        <v>257</v>
      </c>
      <c r="L170" s="45"/>
      <c r="M170" s="221" t="s">
        <v>19</v>
      </c>
      <c r="N170" s="222" t="s">
        <v>43</v>
      </c>
      <c r="O170" s="85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5" t="s">
        <v>575</v>
      </c>
      <c r="AT170" s="225" t="s">
        <v>156</v>
      </c>
      <c r="AU170" s="225" t="s">
        <v>81</v>
      </c>
      <c r="AY170" s="18" t="s">
        <v>153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8" t="s">
        <v>79</v>
      </c>
      <c r="BK170" s="226">
        <f>ROUND(I170*H170,2)</f>
        <v>0</v>
      </c>
      <c r="BL170" s="18" t="s">
        <v>575</v>
      </c>
      <c r="BM170" s="225" t="s">
        <v>1611</v>
      </c>
    </row>
    <row r="171" s="2" customFormat="1">
      <c r="A171" s="39"/>
      <c r="B171" s="40"/>
      <c r="C171" s="41"/>
      <c r="D171" s="227" t="s">
        <v>163</v>
      </c>
      <c r="E171" s="41"/>
      <c r="F171" s="228" t="s">
        <v>1340</v>
      </c>
      <c r="G171" s="41"/>
      <c r="H171" s="41"/>
      <c r="I171" s="229"/>
      <c r="J171" s="41"/>
      <c r="K171" s="41"/>
      <c r="L171" s="45"/>
      <c r="M171" s="230"/>
      <c r="N171" s="231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163</v>
      </c>
      <c r="AU171" s="18" t="s">
        <v>81</v>
      </c>
    </row>
    <row r="172" s="2" customFormat="1" ht="33" customHeight="1">
      <c r="A172" s="39"/>
      <c r="B172" s="40"/>
      <c r="C172" s="214" t="s">
        <v>357</v>
      </c>
      <c r="D172" s="214" t="s">
        <v>156</v>
      </c>
      <c r="E172" s="215" t="s">
        <v>1343</v>
      </c>
      <c r="F172" s="216" t="s">
        <v>1344</v>
      </c>
      <c r="G172" s="217" t="s">
        <v>339</v>
      </c>
      <c r="H172" s="218">
        <v>30</v>
      </c>
      <c r="I172" s="219"/>
      <c r="J172" s="220">
        <f>ROUND(I172*H172,2)</f>
        <v>0</v>
      </c>
      <c r="K172" s="216" t="s">
        <v>257</v>
      </c>
      <c r="L172" s="45"/>
      <c r="M172" s="221" t="s">
        <v>19</v>
      </c>
      <c r="N172" s="222" t="s">
        <v>43</v>
      </c>
      <c r="O172" s="85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5" t="s">
        <v>575</v>
      </c>
      <c r="AT172" s="225" t="s">
        <v>156</v>
      </c>
      <c r="AU172" s="225" t="s">
        <v>81</v>
      </c>
      <c r="AY172" s="18" t="s">
        <v>153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79</v>
      </c>
      <c r="BK172" s="226">
        <f>ROUND(I172*H172,2)</f>
        <v>0</v>
      </c>
      <c r="BL172" s="18" t="s">
        <v>575</v>
      </c>
      <c r="BM172" s="225" t="s">
        <v>1612</v>
      </c>
    </row>
    <row r="173" s="2" customFormat="1">
      <c r="A173" s="39"/>
      <c r="B173" s="40"/>
      <c r="C173" s="41"/>
      <c r="D173" s="227" t="s">
        <v>163</v>
      </c>
      <c r="E173" s="41"/>
      <c r="F173" s="228" t="s">
        <v>1344</v>
      </c>
      <c r="G173" s="41"/>
      <c r="H173" s="41"/>
      <c r="I173" s="229"/>
      <c r="J173" s="41"/>
      <c r="K173" s="41"/>
      <c r="L173" s="45"/>
      <c r="M173" s="230"/>
      <c r="N173" s="231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163</v>
      </c>
      <c r="AU173" s="18" t="s">
        <v>81</v>
      </c>
    </row>
    <row r="174" s="2" customFormat="1" ht="33" customHeight="1">
      <c r="A174" s="39"/>
      <c r="B174" s="40"/>
      <c r="C174" s="214" t="s">
        <v>363</v>
      </c>
      <c r="D174" s="214" t="s">
        <v>156</v>
      </c>
      <c r="E174" s="215" t="s">
        <v>1346</v>
      </c>
      <c r="F174" s="216" t="s">
        <v>1347</v>
      </c>
      <c r="G174" s="217" t="s">
        <v>246</v>
      </c>
      <c r="H174" s="218">
        <v>50</v>
      </c>
      <c r="I174" s="219"/>
      <c r="J174" s="220">
        <f>ROUND(I174*H174,2)</f>
        <v>0</v>
      </c>
      <c r="K174" s="216" t="s">
        <v>257</v>
      </c>
      <c r="L174" s="45"/>
      <c r="M174" s="221" t="s">
        <v>19</v>
      </c>
      <c r="N174" s="222" t="s">
        <v>43</v>
      </c>
      <c r="O174" s="85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5" t="s">
        <v>575</v>
      </c>
      <c r="AT174" s="225" t="s">
        <v>156</v>
      </c>
      <c r="AU174" s="225" t="s">
        <v>81</v>
      </c>
      <c r="AY174" s="18" t="s">
        <v>153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8" t="s">
        <v>79</v>
      </c>
      <c r="BK174" s="226">
        <f>ROUND(I174*H174,2)</f>
        <v>0</v>
      </c>
      <c r="BL174" s="18" t="s">
        <v>575</v>
      </c>
      <c r="BM174" s="225" t="s">
        <v>1613</v>
      </c>
    </row>
    <row r="175" s="2" customFormat="1">
      <c r="A175" s="39"/>
      <c r="B175" s="40"/>
      <c r="C175" s="41"/>
      <c r="D175" s="227" t="s">
        <v>163</v>
      </c>
      <c r="E175" s="41"/>
      <c r="F175" s="228" t="s">
        <v>1347</v>
      </c>
      <c r="G175" s="41"/>
      <c r="H175" s="41"/>
      <c r="I175" s="229"/>
      <c r="J175" s="41"/>
      <c r="K175" s="41"/>
      <c r="L175" s="45"/>
      <c r="M175" s="230"/>
      <c r="N175" s="231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163</v>
      </c>
      <c r="AU175" s="18" t="s">
        <v>81</v>
      </c>
    </row>
    <row r="176" s="2" customFormat="1" ht="33" customHeight="1">
      <c r="A176" s="39"/>
      <c r="B176" s="40"/>
      <c r="C176" s="214" t="s">
        <v>369</v>
      </c>
      <c r="D176" s="214" t="s">
        <v>156</v>
      </c>
      <c r="E176" s="215" t="s">
        <v>1349</v>
      </c>
      <c r="F176" s="216" t="s">
        <v>1350</v>
      </c>
      <c r="G176" s="217" t="s">
        <v>246</v>
      </c>
      <c r="H176" s="218">
        <v>50</v>
      </c>
      <c r="I176" s="219"/>
      <c r="J176" s="220">
        <f>ROUND(I176*H176,2)</f>
        <v>0</v>
      </c>
      <c r="K176" s="216" t="s">
        <v>257</v>
      </c>
      <c r="L176" s="45"/>
      <c r="M176" s="221" t="s">
        <v>19</v>
      </c>
      <c r="N176" s="222" t="s">
        <v>43</v>
      </c>
      <c r="O176" s="85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5" t="s">
        <v>575</v>
      </c>
      <c r="AT176" s="225" t="s">
        <v>156</v>
      </c>
      <c r="AU176" s="225" t="s">
        <v>81</v>
      </c>
      <c r="AY176" s="18" t="s">
        <v>153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8" t="s">
        <v>79</v>
      </c>
      <c r="BK176" s="226">
        <f>ROUND(I176*H176,2)</f>
        <v>0</v>
      </c>
      <c r="BL176" s="18" t="s">
        <v>575</v>
      </c>
      <c r="BM176" s="225" t="s">
        <v>1614</v>
      </c>
    </row>
    <row r="177" s="2" customFormat="1">
      <c r="A177" s="39"/>
      <c r="B177" s="40"/>
      <c r="C177" s="41"/>
      <c r="D177" s="227" t="s">
        <v>163</v>
      </c>
      <c r="E177" s="41"/>
      <c r="F177" s="228" t="s">
        <v>1350</v>
      </c>
      <c r="G177" s="41"/>
      <c r="H177" s="41"/>
      <c r="I177" s="229"/>
      <c r="J177" s="41"/>
      <c r="K177" s="41"/>
      <c r="L177" s="45"/>
      <c r="M177" s="230"/>
      <c r="N177" s="231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163</v>
      </c>
      <c r="AU177" s="18" t="s">
        <v>81</v>
      </c>
    </row>
    <row r="178" s="2" customFormat="1" ht="24.15" customHeight="1">
      <c r="A178" s="39"/>
      <c r="B178" s="40"/>
      <c r="C178" s="214" t="s">
        <v>375</v>
      </c>
      <c r="D178" s="214" t="s">
        <v>156</v>
      </c>
      <c r="E178" s="215" t="s">
        <v>1352</v>
      </c>
      <c r="F178" s="216" t="s">
        <v>1353</v>
      </c>
      <c r="G178" s="217" t="s">
        <v>246</v>
      </c>
      <c r="H178" s="218">
        <v>50</v>
      </c>
      <c r="I178" s="219"/>
      <c r="J178" s="220">
        <f>ROUND(I178*H178,2)</f>
        <v>0</v>
      </c>
      <c r="K178" s="216" t="s">
        <v>160</v>
      </c>
      <c r="L178" s="45"/>
      <c r="M178" s="221" t="s">
        <v>19</v>
      </c>
      <c r="N178" s="222" t="s">
        <v>43</v>
      </c>
      <c r="O178" s="85"/>
      <c r="P178" s="223">
        <f>O178*H178</f>
        <v>0</v>
      </c>
      <c r="Q178" s="223">
        <v>0.00025999999999999998</v>
      </c>
      <c r="R178" s="223">
        <f>Q178*H178</f>
        <v>0.012999999999999999</v>
      </c>
      <c r="S178" s="223">
        <v>0</v>
      </c>
      <c r="T178" s="22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5" t="s">
        <v>575</v>
      </c>
      <c r="AT178" s="225" t="s">
        <v>156</v>
      </c>
      <c r="AU178" s="225" t="s">
        <v>81</v>
      </c>
      <c r="AY178" s="18" t="s">
        <v>153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8" t="s">
        <v>79</v>
      </c>
      <c r="BK178" s="226">
        <f>ROUND(I178*H178,2)</f>
        <v>0</v>
      </c>
      <c r="BL178" s="18" t="s">
        <v>575</v>
      </c>
      <c r="BM178" s="225" t="s">
        <v>1615</v>
      </c>
    </row>
    <row r="179" s="2" customFormat="1">
      <c r="A179" s="39"/>
      <c r="B179" s="40"/>
      <c r="C179" s="41"/>
      <c r="D179" s="227" t="s">
        <v>163</v>
      </c>
      <c r="E179" s="41"/>
      <c r="F179" s="228" t="s">
        <v>1355</v>
      </c>
      <c r="G179" s="41"/>
      <c r="H179" s="41"/>
      <c r="I179" s="229"/>
      <c r="J179" s="41"/>
      <c r="K179" s="41"/>
      <c r="L179" s="45"/>
      <c r="M179" s="230"/>
      <c r="N179" s="231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163</v>
      </c>
      <c r="AU179" s="18" t="s">
        <v>81</v>
      </c>
    </row>
    <row r="180" s="2" customFormat="1">
      <c r="A180" s="39"/>
      <c r="B180" s="40"/>
      <c r="C180" s="41"/>
      <c r="D180" s="232" t="s">
        <v>165</v>
      </c>
      <c r="E180" s="41"/>
      <c r="F180" s="233" t="s">
        <v>1356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165</v>
      </c>
      <c r="AU180" s="18" t="s">
        <v>81</v>
      </c>
    </row>
    <row r="181" s="2" customFormat="1" ht="24.15" customHeight="1">
      <c r="A181" s="39"/>
      <c r="B181" s="40"/>
      <c r="C181" s="214" t="s">
        <v>381</v>
      </c>
      <c r="D181" s="214" t="s">
        <v>156</v>
      </c>
      <c r="E181" s="215" t="s">
        <v>1357</v>
      </c>
      <c r="F181" s="216" t="s">
        <v>1358</v>
      </c>
      <c r="G181" s="217" t="s">
        <v>246</v>
      </c>
      <c r="H181" s="218">
        <v>50</v>
      </c>
      <c r="I181" s="219"/>
      <c r="J181" s="220">
        <f>ROUND(I181*H181,2)</f>
        <v>0</v>
      </c>
      <c r="K181" s="216" t="s">
        <v>160</v>
      </c>
      <c r="L181" s="45"/>
      <c r="M181" s="221" t="s">
        <v>19</v>
      </c>
      <c r="N181" s="222" t="s">
        <v>43</v>
      </c>
      <c r="O181" s="85"/>
      <c r="P181" s="223">
        <f>O181*H181</f>
        <v>0</v>
      </c>
      <c r="Q181" s="223">
        <v>0.00076999999999999996</v>
      </c>
      <c r="R181" s="223">
        <f>Q181*H181</f>
        <v>0.0385</v>
      </c>
      <c r="S181" s="223">
        <v>0</v>
      </c>
      <c r="T181" s="22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5" t="s">
        <v>575</v>
      </c>
      <c r="AT181" s="225" t="s">
        <v>156</v>
      </c>
      <c r="AU181" s="225" t="s">
        <v>81</v>
      </c>
      <c r="AY181" s="18" t="s">
        <v>153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8" t="s">
        <v>79</v>
      </c>
      <c r="BK181" s="226">
        <f>ROUND(I181*H181,2)</f>
        <v>0</v>
      </c>
      <c r="BL181" s="18" t="s">
        <v>575</v>
      </c>
      <c r="BM181" s="225" t="s">
        <v>1616</v>
      </c>
    </row>
    <row r="182" s="2" customFormat="1">
      <c r="A182" s="39"/>
      <c r="B182" s="40"/>
      <c r="C182" s="41"/>
      <c r="D182" s="227" t="s">
        <v>163</v>
      </c>
      <c r="E182" s="41"/>
      <c r="F182" s="228" t="s">
        <v>1360</v>
      </c>
      <c r="G182" s="41"/>
      <c r="H182" s="41"/>
      <c r="I182" s="229"/>
      <c r="J182" s="41"/>
      <c r="K182" s="41"/>
      <c r="L182" s="45"/>
      <c r="M182" s="230"/>
      <c r="N182" s="231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163</v>
      </c>
      <c r="AU182" s="18" t="s">
        <v>81</v>
      </c>
    </row>
    <row r="183" s="2" customFormat="1">
      <c r="A183" s="39"/>
      <c r="B183" s="40"/>
      <c r="C183" s="41"/>
      <c r="D183" s="232" t="s">
        <v>165</v>
      </c>
      <c r="E183" s="41"/>
      <c r="F183" s="233" t="s">
        <v>1361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165</v>
      </c>
      <c r="AU183" s="18" t="s">
        <v>81</v>
      </c>
    </row>
    <row r="184" s="12" customFormat="1" ht="25.92" customHeight="1">
      <c r="A184" s="12"/>
      <c r="B184" s="198"/>
      <c r="C184" s="199"/>
      <c r="D184" s="200" t="s">
        <v>71</v>
      </c>
      <c r="E184" s="201" t="s">
        <v>756</v>
      </c>
      <c r="F184" s="201" t="s">
        <v>757</v>
      </c>
      <c r="G184" s="199"/>
      <c r="H184" s="199"/>
      <c r="I184" s="202"/>
      <c r="J184" s="203">
        <f>BK184</f>
        <v>0</v>
      </c>
      <c r="K184" s="199"/>
      <c r="L184" s="204"/>
      <c r="M184" s="205"/>
      <c r="N184" s="206"/>
      <c r="O184" s="206"/>
      <c r="P184" s="207">
        <f>SUM(P185:P193)</f>
        <v>0</v>
      </c>
      <c r="Q184" s="206"/>
      <c r="R184" s="207">
        <f>SUM(R185:R193)</f>
        <v>0</v>
      </c>
      <c r="S184" s="206"/>
      <c r="T184" s="208">
        <f>SUM(T185:T193)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9" t="s">
        <v>161</v>
      </c>
      <c r="AT184" s="210" t="s">
        <v>71</v>
      </c>
      <c r="AU184" s="210" t="s">
        <v>72</v>
      </c>
      <c r="AY184" s="209" t="s">
        <v>153</v>
      </c>
      <c r="BK184" s="211">
        <f>SUM(BK185:BK193)</f>
        <v>0</v>
      </c>
    </row>
    <row r="185" s="2" customFormat="1" ht="16.5" customHeight="1">
      <c r="A185" s="39"/>
      <c r="B185" s="40"/>
      <c r="C185" s="214" t="s">
        <v>387</v>
      </c>
      <c r="D185" s="214" t="s">
        <v>156</v>
      </c>
      <c r="E185" s="215" t="s">
        <v>1362</v>
      </c>
      <c r="F185" s="216" t="s">
        <v>1363</v>
      </c>
      <c r="G185" s="217" t="s">
        <v>761</v>
      </c>
      <c r="H185" s="218">
        <v>24</v>
      </c>
      <c r="I185" s="219"/>
      <c r="J185" s="220">
        <f>ROUND(I185*H185,2)</f>
        <v>0</v>
      </c>
      <c r="K185" s="216" t="s">
        <v>160</v>
      </c>
      <c r="L185" s="45"/>
      <c r="M185" s="221" t="s">
        <v>19</v>
      </c>
      <c r="N185" s="222" t="s">
        <v>43</v>
      </c>
      <c r="O185" s="85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5" t="s">
        <v>1364</v>
      </c>
      <c r="AT185" s="225" t="s">
        <v>156</v>
      </c>
      <c r="AU185" s="225" t="s">
        <v>79</v>
      </c>
      <c r="AY185" s="18" t="s">
        <v>153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8" t="s">
        <v>79</v>
      </c>
      <c r="BK185" s="226">
        <f>ROUND(I185*H185,2)</f>
        <v>0</v>
      </c>
      <c r="BL185" s="18" t="s">
        <v>1364</v>
      </c>
      <c r="BM185" s="225" t="s">
        <v>1617</v>
      </c>
    </row>
    <row r="186" s="2" customFormat="1">
      <c r="A186" s="39"/>
      <c r="B186" s="40"/>
      <c r="C186" s="41"/>
      <c r="D186" s="227" t="s">
        <v>163</v>
      </c>
      <c r="E186" s="41"/>
      <c r="F186" s="228" t="s">
        <v>1366</v>
      </c>
      <c r="G186" s="41"/>
      <c r="H186" s="41"/>
      <c r="I186" s="229"/>
      <c r="J186" s="41"/>
      <c r="K186" s="41"/>
      <c r="L186" s="45"/>
      <c r="M186" s="230"/>
      <c r="N186" s="231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163</v>
      </c>
      <c r="AU186" s="18" t="s">
        <v>79</v>
      </c>
    </row>
    <row r="187" s="2" customFormat="1">
      <c r="A187" s="39"/>
      <c r="B187" s="40"/>
      <c r="C187" s="41"/>
      <c r="D187" s="232" t="s">
        <v>165</v>
      </c>
      <c r="E187" s="41"/>
      <c r="F187" s="233" t="s">
        <v>1367</v>
      </c>
      <c r="G187" s="41"/>
      <c r="H187" s="41"/>
      <c r="I187" s="229"/>
      <c r="J187" s="41"/>
      <c r="K187" s="41"/>
      <c r="L187" s="45"/>
      <c r="M187" s="230"/>
      <c r="N187" s="231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165</v>
      </c>
      <c r="AU187" s="18" t="s">
        <v>79</v>
      </c>
    </row>
    <row r="188" s="2" customFormat="1" ht="16.5" customHeight="1">
      <c r="A188" s="39"/>
      <c r="B188" s="40"/>
      <c r="C188" s="214" t="s">
        <v>393</v>
      </c>
      <c r="D188" s="214" t="s">
        <v>156</v>
      </c>
      <c r="E188" s="215" t="s">
        <v>767</v>
      </c>
      <c r="F188" s="216" t="s">
        <v>768</v>
      </c>
      <c r="G188" s="217" t="s">
        <v>761</v>
      </c>
      <c r="H188" s="218">
        <v>24</v>
      </c>
      <c r="I188" s="219"/>
      <c r="J188" s="220">
        <f>ROUND(I188*H188,2)</f>
        <v>0</v>
      </c>
      <c r="K188" s="216" t="s">
        <v>160</v>
      </c>
      <c r="L188" s="45"/>
      <c r="M188" s="221" t="s">
        <v>19</v>
      </c>
      <c r="N188" s="222" t="s">
        <v>43</v>
      </c>
      <c r="O188" s="85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5" t="s">
        <v>1364</v>
      </c>
      <c r="AT188" s="225" t="s">
        <v>156</v>
      </c>
      <c r="AU188" s="225" t="s">
        <v>79</v>
      </c>
      <c r="AY188" s="18" t="s">
        <v>153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8" t="s">
        <v>79</v>
      </c>
      <c r="BK188" s="226">
        <f>ROUND(I188*H188,2)</f>
        <v>0</v>
      </c>
      <c r="BL188" s="18" t="s">
        <v>1364</v>
      </c>
      <c r="BM188" s="225" t="s">
        <v>1618</v>
      </c>
    </row>
    <row r="189" s="2" customFormat="1">
      <c r="A189" s="39"/>
      <c r="B189" s="40"/>
      <c r="C189" s="41"/>
      <c r="D189" s="227" t="s">
        <v>163</v>
      </c>
      <c r="E189" s="41"/>
      <c r="F189" s="228" t="s">
        <v>770</v>
      </c>
      <c r="G189" s="41"/>
      <c r="H189" s="41"/>
      <c r="I189" s="229"/>
      <c r="J189" s="41"/>
      <c r="K189" s="41"/>
      <c r="L189" s="45"/>
      <c r="M189" s="230"/>
      <c r="N189" s="231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163</v>
      </c>
      <c r="AU189" s="18" t="s">
        <v>79</v>
      </c>
    </row>
    <row r="190" s="2" customFormat="1">
      <c r="A190" s="39"/>
      <c r="B190" s="40"/>
      <c r="C190" s="41"/>
      <c r="D190" s="232" t="s">
        <v>165</v>
      </c>
      <c r="E190" s="41"/>
      <c r="F190" s="233" t="s">
        <v>771</v>
      </c>
      <c r="G190" s="41"/>
      <c r="H190" s="41"/>
      <c r="I190" s="229"/>
      <c r="J190" s="41"/>
      <c r="K190" s="41"/>
      <c r="L190" s="45"/>
      <c r="M190" s="230"/>
      <c r="N190" s="231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165</v>
      </c>
      <c r="AU190" s="18" t="s">
        <v>79</v>
      </c>
    </row>
    <row r="191" s="2" customFormat="1" ht="21.75" customHeight="1">
      <c r="A191" s="39"/>
      <c r="B191" s="40"/>
      <c r="C191" s="214" t="s">
        <v>399</v>
      </c>
      <c r="D191" s="214" t="s">
        <v>156</v>
      </c>
      <c r="E191" s="215" t="s">
        <v>773</v>
      </c>
      <c r="F191" s="216" t="s">
        <v>774</v>
      </c>
      <c r="G191" s="217" t="s">
        <v>761</v>
      </c>
      <c r="H191" s="218">
        <v>12</v>
      </c>
      <c r="I191" s="219"/>
      <c r="J191" s="220">
        <f>ROUND(I191*H191,2)</f>
        <v>0</v>
      </c>
      <c r="K191" s="216" t="s">
        <v>160</v>
      </c>
      <c r="L191" s="45"/>
      <c r="M191" s="221" t="s">
        <v>19</v>
      </c>
      <c r="N191" s="222" t="s">
        <v>43</v>
      </c>
      <c r="O191" s="85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5" t="s">
        <v>1364</v>
      </c>
      <c r="AT191" s="225" t="s">
        <v>156</v>
      </c>
      <c r="AU191" s="225" t="s">
        <v>79</v>
      </c>
      <c r="AY191" s="18" t="s">
        <v>153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8" t="s">
        <v>79</v>
      </c>
      <c r="BK191" s="226">
        <f>ROUND(I191*H191,2)</f>
        <v>0</v>
      </c>
      <c r="BL191" s="18" t="s">
        <v>1364</v>
      </c>
      <c r="BM191" s="225" t="s">
        <v>1619</v>
      </c>
    </row>
    <row r="192" s="2" customFormat="1">
      <c r="A192" s="39"/>
      <c r="B192" s="40"/>
      <c r="C192" s="41"/>
      <c r="D192" s="227" t="s">
        <v>163</v>
      </c>
      <c r="E192" s="41"/>
      <c r="F192" s="228" t="s">
        <v>776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163</v>
      </c>
      <c r="AU192" s="18" t="s">
        <v>79</v>
      </c>
    </row>
    <row r="193" s="2" customFormat="1">
      <c r="A193" s="39"/>
      <c r="B193" s="40"/>
      <c r="C193" s="41"/>
      <c r="D193" s="232" t="s">
        <v>165</v>
      </c>
      <c r="E193" s="41"/>
      <c r="F193" s="233" t="s">
        <v>777</v>
      </c>
      <c r="G193" s="41"/>
      <c r="H193" s="41"/>
      <c r="I193" s="229"/>
      <c r="J193" s="41"/>
      <c r="K193" s="41"/>
      <c r="L193" s="45"/>
      <c r="M193" s="230"/>
      <c r="N193" s="231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165</v>
      </c>
      <c r="AU193" s="18" t="s">
        <v>79</v>
      </c>
    </row>
    <row r="194" s="12" customFormat="1" ht="25.92" customHeight="1">
      <c r="A194" s="12"/>
      <c r="B194" s="198"/>
      <c r="C194" s="199"/>
      <c r="D194" s="200" t="s">
        <v>71</v>
      </c>
      <c r="E194" s="201" t="s">
        <v>778</v>
      </c>
      <c r="F194" s="201" t="s">
        <v>779</v>
      </c>
      <c r="G194" s="199"/>
      <c r="H194" s="199"/>
      <c r="I194" s="202"/>
      <c r="J194" s="203">
        <f>BK194</f>
        <v>0</v>
      </c>
      <c r="K194" s="199"/>
      <c r="L194" s="204"/>
      <c r="M194" s="205"/>
      <c r="N194" s="206"/>
      <c r="O194" s="206"/>
      <c r="P194" s="207">
        <f>P195</f>
        <v>0</v>
      </c>
      <c r="Q194" s="206"/>
      <c r="R194" s="207">
        <f>R195</f>
        <v>0</v>
      </c>
      <c r="S194" s="206"/>
      <c r="T194" s="208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9" t="s">
        <v>188</v>
      </c>
      <c r="AT194" s="210" t="s">
        <v>71</v>
      </c>
      <c r="AU194" s="210" t="s">
        <v>72</v>
      </c>
      <c r="AY194" s="209" t="s">
        <v>153</v>
      </c>
      <c r="BK194" s="211">
        <f>BK195</f>
        <v>0</v>
      </c>
    </row>
    <row r="195" s="12" customFormat="1" ht="22.8" customHeight="1">
      <c r="A195" s="12"/>
      <c r="B195" s="198"/>
      <c r="C195" s="199"/>
      <c r="D195" s="200" t="s">
        <v>71</v>
      </c>
      <c r="E195" s="212" t="s">
        <v>72</v>
      </c>
      <c r="F195" s="212" t="s">
        <v>779</v>
      </c>
      <c r="G195" s="199"/>
      <c r="H195" s="199"/>
      <c r="I195" s="202"/>
      <c r="J195" s="213">
        <f>BK195</f>
        <v>0</v>
      </c>
      <c r="K195" s="199"/>
      <c r="L195" s="204"/>
      <c r="M195" s="205"/>
      <c r="N195" s="206"/>
      <c r="O195" s="206"/>
      <c r="P195" s="207">
        <f>SUM(P196:P205)</f>
        <v>0</v>
      </c>
      <c r="Q195" s="206"/>
      <c r="R195" s="207">
        <f>SUM(R196:R205)</f>
        <v>0</v>
      </c>
      <c r="S195" s="206"/>
      <c r="T195" s="208">
        <f>SUM(T196:T205)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79</v>
      </c>
      <c r="AT195" s="210" t="s">
        <v>71</v>
      </c>
      <c r="AU195" s="210" t="s">
        <v>79</v>
      </c>
      <c r="AY195" s="209" t="s">
        <v>153</v>
      </c>
      <c r="BK195" s="211">
        <f>SUM(BK196:BK205)</f>
        <v>0</v>
      </c>
    </row>
    <row r="196" s="2" customFormat="1" ht="16.5" customHeight="1">
      <c r="A196" s="39"/>
      <c r="B196" s="40"/>
      <c r="C196" s="214" t="s">
        <v>407</v>
      </c>
      <c r="D196" s="214" t="s">
        <v>156</v>
      </c>
      <c r="E196" s="215" t="s">
        <v>1370</v>
      </c>
      <c r="F196" s="216" t="s">
        <v>1371</v>
      </c>
      <c r="G196" s="217" t="s">
        <v>1372</v>
      </c>
      <c r="H196" s="218">
        <v>1</v>
      </c>
      <c r="I196" s="219"/>
      <c r="J196" s="220">
        <f>ROUND(I196*H196,2)</f>
        <v>0</v>
      </c>
      <c r="K196" s="216" t="s">
        <v>257</v>
      </c>
      <c r="L196" s="45"/>
      <c r="M196" s="221" t="s">
        <v>19</v>
      </c>
      <c r="N196" s="222" t="s">
        <v>43</v>
      </c>
      <c r="O196" s="85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5" t="s">
        <v>161</v>
      </c>
      <c r="AT196" s="225" t="s">
        <v>156</v>
      </c>
      <c r="AU196" s="225" t="s">
        <v>81</v>
      </c>
      <c r="AY196" s="18" t="s">
        <v>153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8" t="s">
        <v>79</v>
      </c>
      <c r="BK196" s="226">
        <f>ROUND(I196*H196,2)</f>
        <v>0</v>
      </c>
      <c r="BL196" s="18" t="s">
        <v>161</v>
      </c>
      <c r="BM196" s="225" t="s">
        <v>1620</v>
      </c>
    </row>
    <row r="197" s="2" customFormat="1">
      <c r="A197" s="39"/>
      <c r="B197" s="40"/>
      <c r="C197" s="41"/>
      <c r="D197" s="227" t="s">
        <v>163</v>
      </c>
      <c r="E197" s="41"/>
      <c r="F197" s="228" t="s">
        <v>1371</v>
      </c>
      <c r="G197" s="41"/>
      <c r="H197" s="41"/>
      <c r="I197" s="229"/>
      <c r="J197" s="41"/>
      <c r="K197" s="41"/>
      <c r="L197" s="45"/>
      <c r="M197" s="230"/>
      <c r="N197" s="231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163</v>
      </c>
      <c r="AU197" s="18" t="s">
        <v>81</v>
      </c>
    </row>
    <row r="198" s="2" customFormat="1" ht="16.5" customHeight="1">
      <c r="A198" s="39"/>
      <c r="B198" s="40"/>
      <c r="C198" s="214" t="s">
        <v>414</v>
      </c>
      <c r="D198" s="214" t="s">
        <v>156</v>
      </c>
      <c r="E198" s="215" t="s">
        <v>795</v>
      </c>
      <c r="F198" s="216" t="s">
        <v>796</v>
      </c>
      <c r="G198" s="217" t="s">
        <v>1372</v>
      </c>
      <c r="H198" s="218">
        <v>1</v>
      </c>
      <c r="I198" s="219"/>
      <c r="J198" s="220">
        <f>ROUND(I198*H198,2)</f>
        <v>0</v>
      </c>
      <c r="K198" s="216" t="s">
        <v>257</v>
      </c>
      <c r="L198" s="45"/>
      <c r="M198" s="221" t="s">
        <v>19</v>
      </c>
      <c r="N198" s="222" t="s">
        <v>43</v>
      </c>
      <c r="O198" s="85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5" t="s">
        <v>161</v>
      </c>
      <c r="AT198" s="225" t="s">
        <v>156</v>
      </c>
      <c r="AU198" s="225" t="s">
        <v>81</v>
      </c>
      <c r="AY198" s="18" t="s">
        <v>153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8" t="s">
        <v>79</v>
      </c>
      <c r="BK198" s="226">
        <f>ROUND(I198*H198,2)</f>
        <v>0</v>
      </c>
      <c r="BL198" s="18" t="s">
        <v>161</v>
      </c>
      <c r="BM198" s="225" t="s">
        <v>1621</v>
      </c>
    </row>
    <row r="199" s="2" customFormat="1">
      <c r="A199" s="39"/>
      <c r="B199" s="40"/>
      <c r="C199" s="41"/>
      <c r="D199" s="227" t="s">
        <v>163</v>
      </c>
      <c r="E199" s="41"/>
      <c r="F199" s="228" t="s">
        <v>796</v>
      </c>
      <c r="G199" s="41"/>
      <c r="H199" s="41"/>
      <c r="I199" s="229"/>
      <c r="J199" s="41"/>
      <c r="K199" s="41"/>
      <c r="L199" s="45"/>
      <c r="M199" s="230"/>
      <c r="N199" s="231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163</v>
      </c>
      <c r="AU199" s="18" t="s">
        <v>81</v>
      </c>
    </row>
    <row r="200" s="2" customFormat="1" ht="16.5" customHeight="1">
      <c r="A200" s="39"/>
      <c r="B200" s="40"/>
      <c r="C200" s="214" t="s">
        <v>420</v>
      </c>
      <c r="D200" s="214" t="s">
        <v>156</v>
      </c>
      <c r="E200" s="215" t="s">
        <v>1375</v>
      </c>
      <c r="F200" s="216" t="s">
        <v>1376</v>
      </c>
      <c r="G200" s="217" t="s">
        <v>1372</v>
      </c>
      <c r="H200" s="218">
        <v>1</v>
      </c>
      <c r="I200" s="219"/>
      <c r="J200" s="220">
        <f>ROUND(I200*H200,2)</f>
        <v>0</v>
      </c>
      <c r="K200" s="216" t="s">
        <v>257</v>
      </c>
      <c r="L200" s="45"/>
      <c r="M200" s="221" t="s">
        <v>19</v>
      </c>
      <c r="N200" s="222" t="s">
        <v>43</v>
      </c>
      <c r="O200" s="85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5" t="s">
        <v>161</v>
      </c>
      <c r="AT200" s="225" t="s">
        <v>156</v>
      </c>
      <c r="AU200" s="225" t="s">
        <v>81</v>
      </c>
      <c r="AY200" s="18" t="s">
        <v>153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8" t="s">
        <v>79</v>
      </c>
      <c r="BK200" s="226">
        <f>ROUND(I200*H200,2)</f>
        <v>0</v>
      </c>
      <c r="BL200" s="18" t="s">
        <v>161</v>
      </c>
      <c r="BM200" s="225" t="s">
        <v>1622</v>
      </c>
    </row>
    <row r="201" s="2" customFormat="1">
      <c r="A201" s="39"/>
      <c r="B201" s="40"/>
      <c r="C201" s="41"/>
      <c r="D201" s="227" t="s">
        <v>163</v>
      </c>
      <c r="E201" s="41"/>
      <c r="F201" s="228" t="s">
        <v>1376</v>
      </c>
      <c r="G201" s="41"/>
      <c r="H201" s="41"/>
      <c r="I201" s="229"/>
      <c r="J201" s="41"/>
      <c r="K201" s="41"/>
      <c r="L201" s="45"/>
      <c r="M201" s="230"/>
      <c r="N201" s="231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163</v>
      </c>
      <c r="AU201" s="18" t="s">
        <v>81</v>
      </c>
    </row>
    <row r="202" s="2" customFormat="1" ht="16.5" customHeight="1">
      <c r="A202" s="39"/>
      <c r="B202" s="40"/>
      <c r="C202" s="214" t="s">
        <v>426</v>
      </c>
      <c r="D202" s="214" t="s">
        <v>156</v>
      </c>
      <c r="E202" s="215" t="s">
        <v>1378</v>
      </c>
      <c r="F202" s="216" t="s">
        <v>1379</v>
      </c>
      <c r="G202" s="217" t="s">
        <v>1372</v>
      </c>
      <c r="H202" s="218">
        <v>1</v>
      </c>
      <c r="I202" s="219"/>
      <c r="J202" s="220">
        <f>ROUND(I202*H202,2)</f>
        <v>0</v>
      </c>
      <c r="K202" s="216" t="s">
        <v>257</v>
      </c>
      <c r="L202" s="45"/>
      <c r="M202" s="221" t="s">
        <v>19</v>
      </c>
      <c r="N202" s="222" t="s">
        <v>43</v>
      </c>
      <c r="O202" s="85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5" t="s">
        <v>161</v>
      </c>
      <c r="AT202" s="225" t="s">
        <v>156</v>
      </c>
      <c r="AU202" s="225" t="s">
        <v>81</v>
      </c>
      <c r="AY202" s="18" t="s">
        <v>153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8" t="s">
        <v>79</v>
      </c>
      <c r="BK202" s="226">
        <f>ROUND(I202*H202,2)</f>
        <v>0</v>
      </c>
      <c r="BL202" s="18" t="s">
        <v>161</v>
      </c>
      <c r="BM202" s="225" t="s">
        <v>1623</v>
      </c>
    </row>
    <row r="203" s="2" customFormat="1">
      <c r="A203" s="39"/>
      <c r="B203" s="40"/>
      <c r="C203" s="41"/>
      <c r="D203" s="227" t="s">
        <v>163</v>
      </c>
      <c r="E203" s="41"/>
      <c r="F203" s="228" t="s">
        <v>1379</v>
      </c>
      <c r="G203" s="41"/>
      <c r="H203" s="41"/>
      <c r="I203" s="229"/>
      <c r="J203" s="41"/>
      <c r="K203" s="41"/>
      <c r="L203" s="45"/>
      <c r="M203" s="230"/>
      <c r="N203" s="231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163</v>
      </c>
      <c r="AU203" s="18" t="s">
        <v>81</v>
      </c>
    </row>
    <row r="204" s="2" customFormat="1" ht="16.5" customHeight="1">
      <c r="A204" s="39"/>
      <c r="B204" s="40"/>
      <c r="C204" s="214" t="s">
        <v>431</v>
      </c>
      <c r="D204" s="214" t="s">
        <v>156</v>
      </c>
      <c r="E204" s="215" t="s">
        <v>1381</v>
      </c>
      <c r="F204" s="216" t="s">
        <v>1382</v>
      </c>
      <c r="G204" s="217" t="s">
        <v>1372</v>
      </c>
      <c r="H204" s="218">
        <v>1</v>
      </c>
      <c r="I204" s="219"/>
      <c r="J204" s="220">
        <f>ROUND(I204*H204,2)</f>
        <v>0</v>
      </c>
      <c r="K204" s="216" t="s">
        <v>257</v>
      </c>
      <c r="L204" s="45"/>
      <c r="M204" s="221" t="s">
        <v>19</v>
      </c>
      <c r="N204" s="222" t="s">
        <v>43</v>
      </c>
      <c r="O204" s="85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5" t="s">
        <v>161</v>
      </c>
      <c r="AT204" s="225" t="s">
        <v>156</v>
      </c>
      <c r="AU204" s="225" t="s">
        <v>81</v>
      </c>
      <c r="AY204" s="18" t="s">
        <v>153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8" t="s">
        <v>79</v>
      </c>
      <c r="BK204" s="226">
        <f>ROUND(I204*H204,2)</f>
        <v>0</v>
      </c>
      <c r="BL204" s="18" t="s">
        <v>161</v>
      </c>
      <c r="BM204" s="225" t="s">
        <v>1624</v>
      </c>
    </row>
    <row r="205" s="2" customFormat="1">
      <c r="A205" s="39"/>
      <c r="B205" s="40"/>
      <c r="C205" s="41"/>
      <c r="D205" s="227" t="s">
        <v>163</v>
      </c>
      <c r="E205" s="41"/>
      <c r="F205" s="228" t="s">
        <v>1382</v>
      </c>
      <c r="G205" s="41"/>
      <c r="H205" s="41"/>
      <c r="I205" s="229"/>
      <c r="J205" s="41"/>
      <c r="K205" s="41"/>
      <c r="L205" s="45"/>
      <c r="M205" s="268"/>
      <c r="N205" s="269"/>
      <c r="O205" s="270"/>
      <c r="P205" s="270"/>
      <c r="Q205" s="270"/>
      <c r="R205" s="270"/>
      <c r="S205" s="270"/>
      <c r="T205" s="271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163</v>
      </c>
      <c r="AU205" s="18" t="s">
        <v>81</v>
      </c>
    </row>
    <row r="206" s="2" customFormat="1" ht="6.96" customHeight="1">
      <c r="A206" s="39"/>
      <c r="B206" s="60"/>
      <c r="C206" s="61"/>
      <c r="D206" s="61"/>
      <c r="E206" s="61"/>
      <c r="F206" s="61"/>
      <c r="G206" s="61"/>
      <c r="H206" s="61"/>
      <c r="I206" s="61"/>
      <c r="J206" s="61"/>
      <c r="K206" s="61"/>
      <c r="L206" s="45"/>
      <c r="M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</row>
  </sheetData>
  <sheetProtection sheet="1" autoFilter="0" formatColumns="0" formatRows="0" objects="1" scenarios="1" spinCount="100000" saltValue="6ZnEdsgYcPuihdva2fxInHpnKTm3tk+Ec4kiqbGmLlJulyi+NBloaONqpwkfm0joIcWKGY/16K6ZEDfOsTEljA==" hashValue="kOaaYdSOMPet2qvPvudDZfwM+CMp/y4kvjl0qlnS2EOhO9KNwv7izQQ+tkQr9Ef2lFtJapeOT9y3X4FRrPpw5w==" algorithmName="SHA-512" password="CC35"/>
  <autoFilter ref="C94:K2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04" r:id="rId1" display="https://podminky.urs.cz/item/CS_URS_2025_02/741910401"/>
    <hyperlink ref="F117" r:id="rId2" display="https://podminky.urs.cz/item/CS_URS_2025_02/210100151"/>
    <hyperlink ref="F120" r:id="rId3" display="https://podminky.urs.cz/item/CS_URS_2025_02/210100252"/>
    <hyperlink ref="F125" r:id="rId4" display="https://podminky.urs.cz/item/CS_URS_2025_02/741310251"/>
    <hyperlink ref="F134" r:id="rId5" display="https://podminky.urs.cz/item/CS_URS_2025_02/741313052"/>
    <hyperlink ref="F141" r:id="rId6" display="https://podminky.urs.cz/item/CS_URS_2025_02/741210201"/>
    <hyperlink ref="F144" r:id="rId7" display="https://podminky.urs.cz/item/CS_URS_2025_02/741372112"/>
    <hyperlink ref="F147" r:id="rId8" display="https://podminky.urs.cz/item/CS_URS_2025_02/210280002"/>
    <hyperlink ref="F150" r:id="rId9" display="https://podminky.urs.cz/item/CS_URS_2025_02/210280712"/>
    <hyperlink ref="F159" r:id="rId10" display="https://podminky.urs.cz/item/CS_URS_2025_02/210812019"/>
    <hyperlink ref="F169" r:id="rId11" display="https://podminky.urs.cz/item/CS_URS_2025_02/468081526"/>
    <hyperlink ref="F180" r:id="rId12" display="https://podminky.urs.cz/item/CS_URS_2025_02/460941212"/>
    <hyperlink ref="F183" r:id="rId13" display="https://podminky.urs.cz/item/CS_URS_2025_02/460941215"/>
    <hyperlink ref="F187" r:id="rId14" display="https://podminky.urs.cz/item/CS_URS_2025_02/HZS2221"/>
    <hyperlink ref="F190" r:id="rId15" display="https://podminky.urs.cz/item/CS_URS_2025_02/HZS2222"/>
    <hyperlink ref="F193" r:id="rId16" display="https://podminky.urs.cz/item/CS_URS_2025_02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106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IROP výzva 37 (ZŠ Hornická)</v>
      </c>
      <c r="F7" s="144"/>
      <c r="G7" s="144"/>
      <c r="H7" s="144"/>
      <c r="L7" s="21"/>
    </row>
    <row r="8">
      <c r="B8" s="21"/>
      <c r="D8" s="144" t="s">
        <v>107</v>
      </c>
      <c r="L8" s="21"/>
    </row>
    <row r="9" s="1" customFormat="1" ht="16.5" customHeight="1">
      <c r="B9" s="21"/>
      <c r="E9" s="145" t="s">
        <v>1218</v>
      </c>
      <c r="F9" s="1"/>
      <c r="G9" s="1"/>
      <c r="H9" s="1"/>
      <c r="L9" s="21"/>
    </row>
    <row r="10" s="1" customFormat="1" ht="12" customHeight="1">
      <c r="B10" s="21"/>
      <c r="D10" s="144" t="s">
        <v>109</v>
      </c>
      <c r="L10" s="21"/>
    </row>
    <row r="11" s="2" customFormat="1" ht="16.5" customHeight="1">
      <c r="A11" s="39"/>
      <c r="B11" s="45"/>
      <c r="C11" s="39"/>
      <c r="D11" s="39"/>
      <c r="E11" s="157" t="s">
        <v>819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1384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30" customHeight="1">
      <c r="A13" s="39"/>
      <c r="B13" s="45"/>
      <c r="C13" s="39"/>
      <c r="D13" s="39"/>
      <c r="E13" s="147" t="s">
        <v>1625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22</v>
      </c>
      <c r="G16" s="39"/>
      <c r="H16" s="39"/>
      <c r="I16" s="144" t="s">
        <v>23</v>
      </c>
      <c r="J16" s="148" t="str">
        <f>'Rekapitulace stavby'!AN8</f>
        <v>29. 1. 2026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">
        <v>19</v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">
        <v>27</v>
      </c>
      <c r="F19" s="39"/>
      <c r="G19" s="39"/>
      <c r="H19" s="39"/>
      <c r="I19" s="144" t="s">
        <v>28</v>
      </c>
      <c r="J19" s="134" t="s">
        <v>19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">
        <v>19</v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">
        <v>32</v>
      </c>
      <c r="F25" s="39"/>
      <c r="G25" s="39"/>
      <c r="H25" s="39"/>
      <c r="I25" s="144" t="s">
        <v>28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34</v>
      </c>
      <c r="E27" s="39"/>
      <c r="F27" s="39"/>
      <c r="G27" s="39"/>
      <c r="H27" s="39"/>
      <c r="I27" s="144" t="s">
        <v>26</v>
      </c>
      <c r="J27" s="134" t="s">
        <v>19</v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35</v>
      </c>
      <c r="F28" s="39"/>
      <c r="G28" s="39"/>
      <c r="H28" s="39"/>
      <c r="I28" s="144" t="s">
        <v>28</v>
      </c>
      <c r="J28" s="134" t="s">
        <v>19</v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71.25" customHeight="1">
      <c r="A31" s="149"/>
      <c r="B31" s="150"/>
      <c r="C31" s="149"/>
      <c r="D31" s="149"/>
      <c r="E31" s="151" t="s">
        <v>37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38</v>
      </c>
      <c r="E34" s="39"/>
      <c r="F34" s="39"/>
      <c r="G34" s="39"/>
      <c r="H34" s="39"/>
      <c r="I34" s="39"/>
      <c r="J34" s="155">
        <f>ROUND(J99,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40</v>
      </c>
      <c r="G36" s="39"/>
      <c r="H36" s="39"/>
      <c r="I36" s="156" t="s">
        <v>39</v>
      </c>
      <c r="J36" s="156" t="s">
        <v>41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42</v>
      </c>
      <c r="E37" s="144" t="s">
        <v>43</v>
      </c>
      <c r="F37" s="158">
        <f>ROUND((SUM(BE99:BE235)),  2)</f>
        <v>0</v>
      </c>
      <c r="G37" s="39"/>
      <c r="H37" s="39"/>
      <c r="I37" s="159">
        <v>0.20999999999999999</v>
      </c>
      <c r="J37" s="158">
        <f>ROUND(((SUM(BE99:BE235))*I37),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44</v>
      </c>
      <c r="F38" s="158">
        <f>ROUND((SUM(BF99:BF235)),  2)</f>
        <v>0</v>
      </c>
      <c r="G38" s="39"/>
      <c r="H38" s="39"/>
      <c r="I38" s="159">
        <v>0.12</v>
      </c>
      <c r="J38" s="158">
        <f>ROUND(((SUM(BF99:BF235))*I38),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45</v>
      </c>
      <c r="F39" s="158">
        <f>ROUND((SUM(BG99:BG235)),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46</v>
      </c>
      <c r="F40" s="158">
        <f>ROUND((SUM(BH99:BH235)),  2)</f>
        <v>0</v>
      </c>
      <c r="G40" s="39"/>
      <c r="H40" s="39"/>
      <c r="I40" s="159">
        <v>0.12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47</v>
      </c>
      <c r="F41" s="158">
        <f>ROUND((SUM(BI99:BI235)),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48</v>
      </c>
      <c r="E43" s="162"/>
      <c r="F43" s="162"/>
      <c r="G43" s="163" t="s">
        <v>49</v>
      </c>
      <c r="H43" s="164" t="s">
        <v>50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111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IROP výzva 37 (ZŠ Hornická)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107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1218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109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72" t="s">
        <v>819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1384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30" customHeight="1">
      <c r="A58" s="39"/>
      <c r="B58" s="40"/>
      <c r="C58" s="41"/>
      <c r="D58" s="41"/>
      <c r="E58" s="70" t="str">
        <f>E13</f>
        <v>SO-02 - Učebna PŘÍRODNÍ VĚDY s využitím IT č.m.69 materiál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ZŠ Hornická, Chomutov</v>
      </c>
      <c r="G60" s="41"/>
      <c r="H60" s="41"/>
      <c r="I60" s="33" t="s">
        <v>23</v>
      </c>
      <c r="J60" s="73" t="str">
        <f>IF(J16="","",J16)</f>
        <v>29. 1. 2026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40.05" customHeight="1">
      <c r="A62" s="39"/>
      <c r="B62" s="40"/>
      <c r="C62" s="33" t="s">
        <v>25</v>
      </c>
      <c r="D62" s="41"/>
      <c r="E62" s="41"/>
      <c r="F62" s="28" t="str">
        <f>E19</f>
        <v>Statutární město Chomutov</v>
      </c>
      <c r="G62" s="41"/>
      <c r="H62" s="41"/>
      <c r="I62" s="33" t="s">
        <v>31</v>
      </c>
      <c r="J62" s="37" t="str">
        <f>E25</f>
        <v>CZECHOTEC Engineering spol. s.r.o.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Miroslav Dostál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112</v>
      </c>
      <c r="D65" s="173"/>
      <c r="E65" s="173"/>
      <c r="F65" s="173"/>
      <c r="G65" s="173"/>
      <c r="H65" s="173"/>
      <c r="I65" s="173"/>
      <c r="J65" s="174" t="s">
        <v>113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70</v>
      </c>
      <c r="D67" s="41"/>
      <c r="E67" s="41"/>
      <c r="F67" s="41"/>
      <c r="G67" s="41"/>
      <c r="H67" s="41"/>
      <c r="I67" s="41"/>
      <c r="J67" s="103">
        <f>J99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114</v>
      </c>
    </row>
    <row r="68" s="9" customFormat="1" ht="24.96" customHeight="1">
      <c r="A68" s="9"/>
      <c r="B68" s="176"/>
      <c r="C68" s="177"/>
      <c r="D68" s="178" t="s">
        <v>1219</v>
      </c>
      <c r="E68" s="179"/>
      <c r="F68" s="179"/>
      <c r="G68" s="179"/>
      <c r="H68" s="179"/>
      <c r="I68" s="179"/>
      <c r="J68" s="180">
        <f>J100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1626</v>
      </c>
      <c r="E69" s="184"/>
      <c r="F69" s="184"/>
      <c r="G69" s="184"/>
      <c r="H69" s="184"/>
      <c r="I69" s="184"/>
      <c r="J69" s="185">
        <f>J101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1387</v>
      </c>
      <c r="E70" s="179"/>
      <c r="F70" s="179"/>
      <c r="G70" s="179"/>
      <c r="H70" s="179"/>
      <c r="I70" s="179"/>
      <c r="J70" s="180">
        <f>J124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6"/>
      <c r="D71" s="183" t="s">
        <v>1388</v>
      </c>
      <c r="E71" s="184"/>
      <c r="F71" s="184"/>
      <c r="G71" s="184"/>
      <c r="H71" s="184"/>
      <c r="I71" s="184"/>
      <c r="J71" s="185">
        <f>J125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1627</v>
      </c>
      <c r="E72" s="184"/>
      <c r="F72" s="184"/>
      <c r="G72" s="184"/>
      <c r="H72" s="184"/>
      <c r="I72" s="184"/>
      <c r="J72" s="185">
        <f>J130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1390</v>
      </c>
      <c r="E73" s="184"/>
      <c r="F73" s="184"/>
      <c r="G73" s="184"/>
      <c r="H73" s="184"/>
      <c r="I73" s="184"/>
      <c r="J73" s="185">
        <f>J163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1391</v>
      </c>
      <c r="E74" s="184"/>
      <c r="F74" s="184"/>
      <c r="G74" s="184"/>
      <c r="H74" s="184"/>
      <c r="I74" s="184"/>
      <c r="J74" s="185">
        <f>J172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6"/>
      <c r="C75" s="177"/>
      <c r="D75" s="178" t="s">
        <v>1392</v>
      </c>
      <c r="E75" s="179"/>
      <c r="F75" s="179"/>
      <c r="G75" s="179"/>
      <c r="H75" s="179"/>
      <c r="I75" s="179"/>
      <c r="J75" s="180">
        <f>J215</f>
        <v>0</v>
      </c>
      <c r="K75" s="177"/>
      <c r="L75" s="181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2" customFormat="1" ht="21.84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138</v>
      </c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1" t="str">
        <f>E7</f>
        <v>IROP výzva 37 (ZŠ Hornická)</v>
      </c>
      <c r="F85" s="33"/>
      <c r="G85" s="33"/>
      <c r="H85" s="33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71" t="s">
        <v>1218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109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272" t="s">
        <v>819</v>
      </c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1384</v>
      </c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30" customHeight="1">
      <c r="A91" s="39"/>
      <c r="B91" s="40"/>
      <c r="C91" s="41"/>
      <c r="D91" s="41"/>
      <c r="E91" s="70" t="str">
        <f>E13</f>
        <v>SO-02 - Učebna PŘÍRODNÍ VĚDY s využitím IT č.m.69 materiál</v>
      </c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21</v>
      </c>
      <c r="D93" s="41"/>
      <c r="E93" s="41"/>
      <c r="F93" s="28" t="str">
        <f>F16</f>
        <v xml:space="preserve"> ZŠ Hornická, Chomutov</v>
      </c>
      <c r="G93" s="41"/>
      <c r="H93" s="41"/>
      <c r="I93" s="33" t="s">
        <v>23</v>
      </c>
      <c r="J93" s="73" t="str">
        <f>IF(J16="","",J16)</f>
        <v>29. 1. 2026</v>
      </c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40.05" customHeight="1">
      <c r="A95" s="39"/>
      <c r="B95" s="40"/>
      <c r="C95" s="33" t="s">
        <v>25</v>
      </c>
      <c r="D95" s="41"/>
      <c r="E95" s="41"/>
      <c r="F95" s="28" t="str">
        <f>E19</f>
        <v>Statutární město Chomutov</v>
      </c>
      <c r="G95" s="41"/>
      <c r="H95" s="41"/>
      <c r="I95" s="33" t="s">
        <v>31</v>
      </c>
      <c r="J95" s="37" t="str">
        <f>E25</f>
        <v>CZECHOTEC Engineering spol. s.r.o.</v>
      </c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29</v>
      </c>
      <c r="D96" s="41"/>
      <c r="E96" s="41"/>
      <c r="F96" s="28" t="str">
        <f>IF(E22="","",E22)</f>
        <v>Vyplň údaj</v>
      </c>
      <c r="G96" s="41"/>
      <c r="H96" s="41"/>
      <c r="I96" s="33" t="s">
        <v>34</v>
      </c>
      <c r="J96" s="37" t="str">
        <f>E28</f>
        <v>Miroslav Dostál</v>
      </c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46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11" customFormat="1" ht="29.28" customHeight="1">
      <c r="A98" s="187"/>
      <c r="B98" s="188"/>
      <c r="C98" s="189" t="s">
        <v>139</v>
      </c>
      <c r="D98" s="190" t="s">
        <v>57</v>
      </c>
      <c r="E98" s="190" t="s">
        <v>53</v>
      </c>
      <c r="F98" s="190" t="s">
        <v>54</v>
      </c>
      <c r="G98" s="190" t="s">
        <v>140</v>
      </c>
      <c r="H98" s="190" t="s">
        <v>141</v>
      </c>
      <c r="I98" s="190" t="s">
        <v>142</v>
      </c>
      <c r="J98" s="190" t="s">
        <v>113</v>
      </c>
      <c r="K98" s="191" t="s">
        <v>143</v>
      </c>
      <c r="L98" s="192"/>
      <c r="M98" s="93" t="s">
        <v>19</v>
      </c>
      <c r="N98" s="94" t="s">
        <v>42</v>
      </c>
      <c r="O98" s="94" t="s">
        <v>144</v>
      </c>
      <c r="P98" s="94" t="s">
        <v>145</v>
      </c>
      <c r="Q98" s="94" t="s">
        <v>146</v>
      </c>
      <c r="R98" s="94" t="s">
        <v>147</v>
      </c>
      <c r="S98" s="94" t="s">
        <v>148</v>
      </c>
      <c r="T98" s="95" t="s">
        <v>149</v>
      </c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</row>
    <row r="99" s="2" customFormat="1" ht="22.8" customHeight="1">
      <c r="A99" s="39"/>
      <c r="B99" s="40"/>
      <c r="C99" s="100" t="s">
        <v>150</v>
      </c>
      <c r="D99" s="41"/>
      <c r="E99" s="41"/>
      <c r="F99" s="41"/>
      <c r="G99" s="41"/>
      <c r="H99" s="41"/>
      <c r="I99" s="41"/>
      <c r="J99" s="193">
        <f>BK99</f>
        <v>0</v>
      </c>
      <c r="K99" s="41"/>
      <c r="L99" s="45"/>
      <c r="M99" s="96"/>
      <c r="N99" s="194"/>
      <c r="O99" s="97"/>
      <c r="P99" s="195">
        <f>P100+P124+P215</f>
        <v>0</v>
      </c>
      <c r="Q99" s="97"/>
      <c r="R99" s="195">
        <f>R100+R124+R215</f>
        <v>0</v>
      </c>
      <c r="S99" s="97"/>
      <c r="T99" s="196">
        <f>T100+T124+T215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71</v>
      </c>
      <c r="AU99" s="18" t="s">
        <v>114</v>
      </c>
      <c r="BK99" s="197">
        <f>BK100+BK124+BK215</f>
        <v>0</v>
      </c>
    </row>
    <row r="100" s="12" customFormat="1" ht="25.92" customHeight="1">
      <c r="A100" s="12"/>
      <c r="B100" s="198"/>
      <c r="C100" s="199"/>
      <c r="D100" s="200" t="s">
        <v>71</v>
      </c>
      <c r="E100" s="201" t="s">
        <v>151</v>
      </c>
      <c r="F100" s="201" t="s">
        <v>151</v>
      </c>
      <c r="G100" s="199"/>
      <c r="H100" s="199"/>
      <c r="I100" s="202"/>
      <c r="J100" s="203">
        <f>BK100</f>
        <v>0</v>
      </c>
      <c r="K100" s="199"/>
      <c r="L100" s="204"/>
      <c r="M100" s="205"/>
      <c r="N100" s="206"/>
      <c r="O100" s="206"/>
      <c r="P100" s="207">
        <f>P101</f>
        <v>0</v>
      </c>
      <c r="Q100" s="206"/>
      <c r="R100" s="207">
        <f>R101</f>
        <v>0</v>
      </c>
      <c r="S100" s="206"/>
      <c r="T100" s="208">
        <f>T101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79</v>
      </c>
      <c r="AT100" s="210" t="s">
        <v>71</v>
      </c>
      <c r="AU100" s="210" t="s">
        <v>72</v>
      </c>
      <c r="AY100" s="209" t="s">
        <v>153</v>
      </c>
      <c r="BK100" s="211">
        <f>BK101</f>
        <v>0</v>
      </c>
    </row>
    <row r="101" s="12" customFormat="1" ht="22.8" customHeight="1">
      <c r="A101" s="12"/>
      <c r="B101" s="198"/>
      <c r="C101" s="199"/>
      <c r="D101" s="200" t="s">
        <v>71</v>
      </c>
      <c r="E101" s="212" t="s">
        <v>1393</v>
      </c>
      <c r="F101" s="212" t="s">
        <v>1628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SUM(P102:P123)</f>
        <v>0</v>
      </c>
      <c r="Q101" s="206"/>
      <c r="R101" s="207">
        <f>SUM(R102:R123)</f>
        <v>0</v>
      </c>
      <c r="S101" s="206"/>
      <c r="T101" s="208">
        <f>SUM(T102:T123)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79</v>
      </c>
      <c r="AT101" s="210" t="s">
        <v>71</v>
      </c>
      <c r="AU101" s="210" t="s">
        <v>79</v>
      </c>
      <c r="AY101" s="209" t="s">
        <v>153</v>
      </c>
      <c r="BK101" s="211">
        <f>SUM(BK102:BK123)</f>
        <v>0</v>
      </c>
    </row>
    <row r="102" s="2" customFormat="1" ht="24.15" customHeight="1">
      <c r="A102" s="39"/>
      <c r="B102" s="40"/>
      <c r="C102" s="257" t="s">
        <v>79</v>
      </c>
      <c r="D102" s="257" t="s">
        <v>370</v>
      </c>
      <c r="E102" s="258" t="s">
        <v>1395</v>
      </c>
      <c r="F102" s="259" t="s">
        <v>1396</v>
      </c>
      <c r="G102" s="260" t="s">
        <v>256</v>
      </c>
      <c r="H102" s="261">
        <v>1</v>
      </c>
      <c r="I102" s="262"/>
      <c r="J102" s="263">
        <f>ROUND(I102*H102,2)</f>
        <v>0</v>
      </c>
      <c r="K102" s="259" t="s">
        <v>257</v>
      </c>
      <c r="L102" s="264"/>
      <c r="M102" s="265" t="s">
        <v>19</v>
      </c>
      <c r="N102" s="266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208</v>
      </c>
      <c r="AT102" s="225" t="s">
        <v>370</v>
      </c>
      <c r="AU102" s="225" t="s">
        <v>81</v>
      </c>
      <c r="AY102" s="18" t="s">
        <v>153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79</v>
      </c>
      <c r="BK102" s="226">
        <f>ROUND(I102*H102,2)</f>
        <v>0</v>
      </c>
      <c r="BL102" s="18" t="s">
        <v>161</v>
      </c>
      <c r="BM102" s="225" t="s">
        <v>1629</v>
      </c>
    </row>
    <row r="103" s="2" customFormat="1">
      <c r="A103" s="39"/>
      <c r="B103" s="40"/>
      <c r="C103" s="41"/>
      <c r="D103" s="227" t="s">
        <v>163</v>
      </c>
      <c r="E103" s="41"/>
      <c r="F103" s="228" t="s">
        <v>1396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163</v>
      </c>
      <c r="AU103" s="18" t="s">
        <v>81</v>
      </c>
    </row>
    <row r="104" s="2" customFormat="1" ht="16.5" customHeight="1">
      <c r="A104" s="39"/>
      <c r="B104" s="40"/>
      <c r="C104" s="257" t="s">
        <v>81</v>
      </c>
      <c r="D104" s="257" t="s">
        <v>370</v>
      </c>
      <c r="E104" s="258" t="s">
        <v>1398</v>
      </c>
      <c r="F104" s="259" t="s">
        <v>1399</v>
      </c>
      <c r="G104" s="260" t="s">
        <v>256</v>
      </c>
      <c r="H104" s="261">
        <v>1</v>
      </c>
      <c r="I104" s="262"/>
      <c r="J104" s="263">
        <f>ROUND(I104*H104,2)</f>
        <v>0</v>
      </c>
      <c r="K104" s="259" t="s">
        <v>257</v>
      </c>
      <c r="L104" s="264"/>
      <c r="M104" s="265" t="s">
        <v>19</v>
      </c>
      <c r="N104" s="266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208</v>
      </c>
      <c r="AT104" s="225" t="s">
        <v>370</v>
      </c>
      <c r="AU104" s="225" t="s">
        <v>81</v>
      </c>
      <c r="AY104" s="18" t="s">
        <v>153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79</v>
      </c>
      <c r="BK104" s="226">
        <f>ROUND(I104*H104,2)</f>
        <v>0</v>
      </c>
      <c r="BL104" s="18" t="s">
        <v>161</v>
      </c>
      <c r="BM104" s="225" t="s">
        <v>1630</v>
      </c>
    </row>
    <row r="105" s="2" customFormat="1">
      <c r="A105" s="39"/>
      <c r="B105" s="40"/>
      <c r="C105" s="41"/>
      <c r="D105" s="227" t="s">
        <v>163</v>
      </c>
      <c r="E105" s="41"/>
      <c r="F105" s="228" t="s">
        <v>1399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163</v>
      </c>
      <c r="AU105" s="18" t="s">
        <v>81</v>
      </c>
    </row>
    <row r="106" s="2" customFormat="1" ht="16.5" customHeight="1">
      <c r="A106" s="39"/>
      <c r="B106" s="40"/>
      <c r="C106" s="257" t="s">
        <v>99</v>
      </c>
      <c r="D106" s="257" t="s">
        <v>370</v>
      </c>
      <c r="E106" s="258" t="s">
        <v>1401</v>
      </c>
      <c r="F106" s="259" t="s">
        <v>1402</v>
      </c>
      <c r="G106" s="260" t="s">
        <v>256</v>
      </c>
      <c r="H106" s="261">
        <v>4</v>
      </c>
      <c r="I106" s="262"/>
      <c r="J106" s="263">
        <f>ROUND(I106*H106,2)</f>
        <v>0</v>
      </c>
      <c r="K106" s="259" t="s">
        <v>257</v>
      </c>
      <c r="L106" s="264"/>
      <c r="M106" s="265" t="s">
        <v>19</v>
      </c>
      <c r="N106" s="266" t="s">
        <v>43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208</v>
      </c>
      <c r="AT106" s="225" t="s">
        <v>370</v>
      </c>
      <c r="AU106" s="225" t="s">
        <v>81</v>
      </c>
      <c r="AY106" s="18" t="s">
        <v>153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79</v>
      </c>
      <c r="BK106" s="226">
        <f>ROUND(I106*H106,2)</f>
        <v>0</v>
      </c>
      <c r="BL106" s="18" t="s">
        <v>161</v>
      </c>
      <c r="BM106" s="225" t="s">
        <v>1631</v>
      </c>
    </row>
    <row r="107" s="2" customFormat="1">
      <c r="A107" s="39"/>
      <c r="B107" s="40"/>
      <c r="C107" s="41"/>
      <c r="D107" s="227" t="s">
        <v>163</v>
      </c>
      <c r="E107" s="41"/>
      <c r="F107" s="228" t="s">
        <v>1402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163</v>
      </c>
      <c r="AU107" s="18" t="s">
        <v>81</v>
      </c>
    </row>
    <row r="108" s="2" customFormat="1" ht="16.5" customHeight="1">
      <c r="A108" s="39"/>
      <c r="B108" s="40"/>
      <c r="C108" s="257" t="s">
        <v>161</v>
      </c>
      <c r="D108" s="257" t="s">
        <v>370</v>
      </c>
      <c r="E108" s="258" t="s">
        <v>1404</v>
      </c>
      <c r="F108" s="259" t="s">
        <v>1405</v>
      </c>
      <c r="G108" s="260" t="s">
        <v>256</v>
      </c>
      <c r="H108" s="261">
        <v>1</v>
      </c>
      <c r="I108" s="262"/>
      <c r="J108" s="263">
        <f>ROUND(I108*H108,2)</f>
        <v>0</v>
      </c>
      <c r="K108" s="259" t="s">
        <v>257</v>
      </c>
      <c r="L108" s="264"/>
      <c r="M108" s="265" t="s">
        <v>19</v>
      </c>
      <c r="N108" s="266" t="s">
        <v>43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208</v>
      </c>
      <c r="AT108" s="225" t="s">
        <v>370</v>
      </c>
      <c r="AU108" s="225" t="s">
        <v>81</v>
      </c>
      <c r="AY108" s="18" t="s">
        <v>153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79</v>
      </c>
      <c r="BK108" s="226">
        <f>ROUND(I108*H108,2)</f>
        <v>0</v>
      </c>
      <c r="BL108" s="18" t="s">
        <v>161</v>
      </c>
      <c r="BM108" s="225" t="s">
        <v>1632</v>
      </c>
    </row>
    <row r="109" s="2" customFormat="1">
      <c r="A109" s="39"/>
      <c r="B109" s="40"/>
      <c r="C109" s="41"/>
      <c r="D109" s="227" t="s">
        <v>163</v>
      </c>
      <c r="E109" s="41"/>
      <c r="F109" s="228" t="s">
        <v>1405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163</v>
      </c>
      <c r="AU109" s="18" t="s">
        <v>81</v>
      </c>
    </row>
    <row r="110" s="2" customFormat="1" ht="16.5" customHeight="1">
      <c r="A110" s="39"/>
      <c r="B110" s="40"/>
      <c r="C110" s="257" t="s">
        <v>188</v>
      </c>
      <c r="D110" s="257" t="s">
        <v>370</v>
      </c>
      <c r="E110" s="258" t="s">
        <v>1407</v>
      </c>
      <c r="F110" s="259" t="s">
        <v>1408</v>
      </c>
      <c r="G110" s="260" t="s">
        <v>256</v>
      </c>
      <c r="H110" s="261">
        <v>1</v>
      </c>
      <c r="I110" s="262"/>
      <c r="J110" s="263">
        <f>ROUND(I110*H110,2)</f>
        <v>0</v>
      </c>
      <c r="K110" s="259" t="s">
        <v>257</v>
      </c>
      <c r="L110" s="264"/>
      <c r="M110" s="265" t="s">
        <v>19</v>
      </c>
      <c r="N110" s="266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208</v>
      </c>
      <c r="AT110" s="225" t="s">
        <v>370</v>
      </c>
      <c r="AU110" s="225" t="s">
        <v>81</v>
      </c>
      <c r="AY110" s="18" t="s">
        <v>153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79</v>
      </c>
      <c r="BK110" s="226">
        <f>ROUND(I110*H110,2)</f>
        <v>0</v>
      </c>
      <c r="BL110" s="18" t="s">
        <v>161</v>
      </c>
      <c r="BM110" s="225" t="s">
        <v>1633</v>
      </c>
    </row>
    <row r="111" s="2" customFormat="1">
      <c r="A111" s="39"/>
      <c r="B111" s="40"/>
      <c r="C111" s="41"/>
      <c r="D111" s="227" t="s">
        <v>163</v>
      </c>
      <c r="E111" s="41"/>
      <c r="F111" s="228" t="s">
        <v>1408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163</v>
      </c>
      <c r="AU111" s="18" t="s">
        <v>81</v>
      </c>
    </row>
    <row r="112" s="2" customFormat="1" ht="16.5" customHeight="1">
      <c r="A112" s="39"/>
      <c r="B112" s="40"/>
      <c r="C112" s="257" t="s">
        <v>154</v>
      </c>
      <c r="D112" s="257" t="s">
        <v>370</v>
      </c>
      <c r="E112" s="258" t="s">
        <v>1410</v>
      </c>
      <c r="F112" s="259" t="s">
        <v>1411</v>
      </c>
      <c r="G112" s="260" t="s">
        <v>256</v>
      </c>
      <c r="H112" s="261">
        <v>1</v>
      </c>
      <c r="I112" s="262"/>
      <c r="J112" s="263">
        <f>ROUND(I112*H112,2)</f>
        <v>0</v>
      </c>
      <c r="K112" s="259" t="s">
        <v>257</v>
      </c>
      <c r="L112" s="264"/>
      <c r="M112" s="265" t="s">
        <v>19</v>
      </c>
      <c r="N112" s="266" t="s">
        <v>43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208</v>
      </c>
      <c r="AT112" s="225" t="s">
        <v>370</v>
      </c>
      <c r="AU112" s="225" t="s">
        <v>81</v>
      </c>
      <c r="AY112" s="18" t="s">
        <v>153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79</v>
      </c>
      <c r="BK112" s="226">
        <f>ROUND(I112*H112,2)</f>
        <v>0</v>
      </c>
      <c r="BL112" s="18" t="s">
        <v>161</v>
      </c>
      <c r="BM112" s="225" t="s">
        <v>1634</v>
      </c>
    </row>
    <row r="113" s="2" customFormat="1">
      <c r="A113" s="39"/>
      <c r="B113" s="40"/>
      <c r="C113" s="41"/>
      <c r="D113" s="227" t="s">
        <v>163</v>
      </c>
      <c r="E113" s="41"/>
      <c r="F113" s="228" t="s">
        <v>1411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163</v>
      </c>
      <c r="AU113" s="18" t="s">
        <v>81</v>
      </c>
    </row>
    <row r="114" s="2" customFormat="1" ht="16.5" customHeight="1">
      <c r="A114" s="39"/>
      <c r="B114" s="40"/>
      <c r="C114" s="257" t="s">
        <v>202</v>
      </c>
      <c r="D114" s="257" t="s">
        <v>370</v>
      </c>
      <c r="E114" s="258" t="s">
        <v>1413</v>
      </c>
      <c r="F114" s="259" t="s">
        <v>1414</v>
      </c>
      <c r="G114" s="260" t="s">
        <v>256</v>
      </c>
      <c r="H114" s="261">
        <v>1</v>
      </c>
      <c r="I114" s="262"/>
      <c r="J114" s="263">
        <f>ROUND(I114*H114,2)</f>
        <v>0</v>
      </c>
      <c r="K114" s="259" t="s">
        <v>257</v>
      </c>
      <c r="L114" s="264"/>
      <c r="M114" s="265" t="s">
        <v>19</v>
      </c>
      <c r="N114" s="266" t="s">
        <v>43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208</v>
      </c>
      <c r="AT114" s="225" t="s">
        <v>370</v>
      </c>
      <c r="AU114" s="225" t="s">
        <v>81</v>
      </c>
      <c r="AY114" s="18" t="s">
        <v>153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79</v>
      </c>
      <c r="BK114" s="226">
        <f>ROUND(I114*H114,2)</f>
        <v>0</v>
      </c>
      <c r="BL114" s="18" t="s">
        <v>161</v>
      </c>
      <c r="BM114" s="225" t="s">
        <v>1635</v>
      </c>
    </row>
    <row r="115" s="2" customFormat="1">
      <c r="A115" s="39"/>
      <c r="B115" s="40"/>
      <c r="C115" s="41"/>
      <c r="D115" s="227" t="s">
        <v>163</v>
      </c>
      <c r="E115" s="41"/>
      <c r="F115" s="228" t="s">
        <v>1414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163</v>
      </c>
      <c r="AU115" s="18" t="s">
        <v>81</v>
      </c>
    </row>
    <row r="116" s="2" customFormat="1" ht="16.5" customHeight="1">
      <c r="A116" s="39"/>
      <c r="B116" s="40"/>
      <c r="C116" s="257" t="s">
        <v>208</v>
      </c>
      <c r="D116" s="257" t="s">
        <v>370</v>
      </c>
      <c r="E116" s="258" t="s">
        <v>1416</v>
      </c>
      <c r="F116" s="259" t="s">
        <v>1417</v>
      </c>
      <c r="G116" s="260" t="s">
        <v>256</v>
      </c>
      <c r="H116" s="261">
        <v>1</v>
      </c>
      <c r="I116" s="262"/>
      <c r="J116" s="263">
        <f>ROUND(I116*H116,2)</f>
        <v>0</v>
      </c>
      <c r="K116" s="259" t="s">
        <v>257</v>
      </c>
      <c r="L116" s="264"/>
      <c r="M116" s="265" t="s">
        <v>19</v>
      </c>
      <c r="N116" s="266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208</v>
      </c>
      <c r="AT116" s="225" t="s">
        <v>370</v>
      </c>
      <c r="AU116" s="225" t="s">
        <v>81</v>
      </c>
      <c r="AY116" s="18" t="s">
        <v>153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79</v>
      </c>
      <c r="BK116" s="226">
        <f>ROUND(I116*H116,2)</f>
        <v>0</v>
      </c>
      <c r="BL116" s="18" t="s">
        <v>161</v>
      </c>
      <c r="BM116" s="225" t="s">
        <v>1636</v>
      </c>
    </row>
    <row r="117" s="2" customFormat="1">
      <c r="A117" s="39"/>
      <c r="B117" s="40"/>
      <c r="C117" s="41"/>
      <c r="D117" s="227" t="s">
        <v>163</v>
      </c>
      <c r="E117" s="41"/>
      <c r="F117" s="228" t="s">
        <v>1417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163</v>
      </c>
      <c r="AU117" s="18" t="s">
        <v>81</v>
      </c>
    </row>
    <row r="118" s="2" customFormat="1" ht="16.5" customHeight="1">
      <c r="A118" s="39"/>
      <c r="B118" s="40"/>
      <c r="C118" s="257" t="s">
        <v>214</v>
      </c>
      <c r="D118" s="257" t="s">
        <v>370</v>
      </c>
      <c r="E118" s="258" t="s">
        <v>1419</v>
      </c>
      <c r="F118" s="259" t="s">
        <v>1420</v>
      </c>
      <c r="G118" s="260" t="s">
        <v>322</v>
      </c>
      <c r="H118" s="261">
        <v>1</v>
      </c>
      <c r="I118" s="262"/>
      <c r="J118" s="263">
        <f>ROUND(I118*H118,2)</f>
        <v>0</v>
      </c>
      <c r="K118" s="259" t="s">
        <v>257</v>
      </c>
      <c r="L118" s="264"/>
      <c r="M118" s="265" t="s">
        <v>19</v>
      </c>
      <c r="N118" s="266" t="s">
        <v>43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208</v>
      </c>
      <c r="AT118" s="225" t="s">
        <v>370</v>
      </c>
      <c r="AU118" s="225" t="s">
        <v>81</v>
      </c>
      <c r="AY118" s="18" t="s">
        <v>153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79</v>
      </c>
      <c r="BK118" s="226">
        <f>ROUND(I118*H118,2)</f>
        <v>0</v>
      </c>
      <c r="BL118" s="18" t="s">
        <v>161</v>
      </c>
      <c r="BM118" s="225" t="s">
        <v>1637</v>
      </c>
    </row>
    <row r="119" s="2" customFormat="1">
      <c r="A119" s="39"/>
      <c r="B119" s="40"/>
      <c r="C119" s="41"/>
      <c r="D119" s="227" t="s">
        <v>163</v>
      </c>
      <c r="E119" s="41"/>
      <c r="F119" s="228" t="s">
        <v>1420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163</v>
      </c>
      <c r="AU119" s="18" t="s">
        <v>81</v>
      </c>
    </row>
    <row r="120" s="2" customFormat="1" ht="16.5" customHeight="1">
      <c r="A120" s="39"/>
      <c r="B120" s="40"/>
      <c r="C120" s="257" t="s">
        <v>220</v>
      </c>
      <c r="D120" s="257" t="s">
        <v>370</v>
      </c>
      <c r="E120" s="258" t="s">
        <v>1422</v>
      </c>
      <c r="F120" s="259" t="s">
        <v>1423</v>
      </c>
      <c r="G120" s="260" t="s">
        <v>79</v>
      </c>
      <c r="H120" s="261">
        <v>1</v>
      </c>
      <c r="I120" s="262"/>
      <c r="J120" s="263">
        <f>ROUND(I120*H120,2)</f>
        <v>0</v>
      </c>
      <c r="K120" s="259" t="s">
        <v>257</v>
      </c>
      <c r="L120" s="264"/>
      <c r="M120" s="265" t="s">
        <v>19</v>
      </c>
      <c r="N120" s="266" t="s">
        <v>43</v>
      </c>
      <c r="O120" s="85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208</v>
      </c>
      <c r="AT120" s="225" t="s">
        <v>370</v>
      </c>
      <c r="AU120" s="225" t="s">
        <v>81</v>
      </c>
      <c r="AY120" s="18" t="s">
        <v>153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79</v>
      </c>
      <c r="BK120" s="226">
        <f>ROUND(I120*H120,2)</f>
        <v>0</v>
      </c>
      <c r="BL120" s="18" t="s">
        <v>161</v>
      </c>
      <c r="BM120" s="225" t="s">
        <v>1638</v>
      </c>
    </row>
    <row r="121" s="2" customFormat="1">
      <c r="A121" s="39"/>
      <c r="B121" s="40"/>
      <c r="C121" s="41"/>
      <c r="D121" s="227" t="s">
        <v>163</v>
      </c>
      <c r="E121" s="41"/>
      <c r="F121" s="228" t="s">
        <v>1423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163</v>
      </c>
      <c r="AU121" s="18" t="s">
        <v>81</v>
      </c>
    </row>
    <row r="122" s="2" customFormat="1" ht="16.5" customHeight="1">
      <c r="A122" s="39"/>
      <c r="B122" s="40"/>
      <c r="C122" s="257" t="s">
        <v>226</v>
      </c>
      <c r="D122" s="257" t="s">
        <v>370</v>
      </c>
      <c r="E122" s="258" t="s">
        <v>1425</v>
      </c>
      <c r="F122" s="259" t="s">
        <v>1426</v>
      </c>
      <c r="G122" s="260" t="s">
        <v>79</v>
      </c>
      <c r="H122" s="261">
        <v>1</v>
      </c>
      <c r="I122" s="262"/>
      <c r="J122" s="263">
        <f>ROUND(I122*H122,2)</f>
        <v>0</v>
      </c>
      <c r="K122" s="259" t="s">
        <v>257</v>
      </c>
      <c r="L122" s="264"/>
      <c r="M122" s="265" t="s">
        <v>19</v>
      </c>
      <c r="N122" s="266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208</v>
      </c>
      <c r="AT122" s="225" t="s">
        <v>370</v>
      </c>
      <c r="AU122" s="225" t="s">
        <v>81</v>
      </c>
      <c r="AY122" s="18" t="s">
        <v>153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79</v>
      </c>
      <c r="BK122" s="226">
        <f>ROUND(I122*H122,2)</f>
        <v>0</v>
      </c>
      <c r="BL122" s="18" t="s">
        <v>161</v>
      </c>
      <c r="BM122" s="225" t="s">
        <v>1639</v>
      </c>
    </row>
    <row r="123" s="2" customFormat="1">
      <c r="A123" s="39"/>
      <c r="B123" s="40"/>
      <c r="C123" s="41"/>
      <c r="D123" s="227" t="s">
        <v>163</v>
      </c>
      <c r="E123" s="41"/>
      <c r="F123" s="228" t="s">
        <v>1426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163</v>
      </c>
      <c r="AU123" s="18" t="s">
        <v>81</v>
      </c>
    </row>
    <row r="124" s="12" customFormat="1" ht="25.92" customHeight="1">
      <c r="A124" s="12"/>
      <c r="B124" s="198"/>
      <c r="C124" s="199"/>
      <c r="D124" s="200" t="s">
        <v>71</v>
      </c>
      <c r="E124" s="201" t="s">
        <v>370</v>
      </c>
      <c r="F124" s="201" t="s">
        <v>370</v>
      </c>
      <c r="G124" s="199"/>
      <c r="H124" s="199"/>
      <c r="I124" s="202"/>
      <c r="J124" s="203">
        <f>BK124</f>
        <v>0</v>
      </c>
      <c r="K124" s="199"/>
      <c r="L124" s="204"/>
      <c r="M124" s="205"/>
      <c r="N124" s="206"/>
      <c r="O124" s="206"/>
      <c r="P124" s="207">
        <f>P125+P130+P163+P172</f>
        <v>0</v>
      </c>
      <c r="Q124" s="206"/>
      <c r="R124" s="207">
        <f>R125+R130+R163+R172</f>
        <v>0</v>
      </c>
      <c r="S124" s="206"/>
      <c r="T124" s="208">
        <f>T125+T130+T163+T172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9" t="s">
        <v>99</v>
      </c>
      <c r="AT124" s="210" t="s">
        <v>71</v>
      </c>
      <c r="AU124" s="210" t="s">
        <v>72</v>
      </c>
      <c r="AY124" s="209" t="s">
        <v>153</v>
      </c>
      <c r="BK124" s="211">
        <f>BK125+BK130+BK163+BK172</f>
        <v>0</v>
      </c>
    </row>
    <row r="125" s="12" customFormat="1" ht="22.8" customHeight="1">
      <c r="A125" s="12"/>
      <c r="B125" s="198"/>
      <c r="C125" s="199"/>
      <c r="D125" s="200" t="s">
        <v>71</v>
      </c>
      <c r="E125" s="212" t="s">
        <v>957</v>
      </c>
      <c r="F125" s="212" t="s">
        <v>1428</v>
      </c>
      <c r="G125" s="199"/>
      <c r="H125" s="199"/>
      <c r="I125" s="202"/>
      <c r="J125" s="213">
        <f>BK125</f>
        <v>0</v>
      </c>
      <c r="K125" s="199"/>
      <c r="L125" s="204"/>
      <c r="M125" s="205"/>
      <c r="N125" s="206"/>
      <c r="O125" s="206"/>
      <c r="P125" s="207">
        <f>SUM(P126:P129)</f>
        <v>0</v>
      </c>
      <c r="Q125" s="206"/>
      <c r="R125" s="207">
        <f>SUM(R126:R129)</f>
        <v>0</v>
      </c>
      <c r="S125" s="206"/>
      <c r="T125" s="208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79</v>
      </c>
      <c r="AT125" s="210" t="s">
        <v>71</v>
      </c>
      <c r="AU125" s="210" t="s">
        <v>79</v>
      </c>
      <c r="AY125" s="209" t="s">
        <v>153</v>
      </c>
      <c r="BK125" s="211">
        <f>SUM(BK126:BK129)</f>
        <v>0</v>
      </c>
    </row>
    <row r="126" s="2" customFormat="1" ht="16.5" customHeight="1">
      <c r="A126" s="39"/>
      <c r="B126" s="40"/>
      <c r="C126" s="257" t="s">
        <v>8</v>
      </c>
      <c r="D126" s="257" t="s">
        <v>370</v>
      </c>
      <c r="E126" s="258" t="s">
        <v>1429</v>
      </c>
      <c r="F126" s="259" t="s">
        <v>1430</v>
      </c>
      <c r="G126" s="260" t="s">
        <v>256</v>
      </c>
      <c r="H126" s="261">
        <v>1</v>
      </c>
      <c r="I126" s="262"/>
      <c r="J126" s="263">
        <f>ROUND(I126*H126,2)</f>
        <v>0</v>
      </c>
      <c r="K126" s="259" t="s">
        <v>257</v>
      </c>
      <c r="L126" s="264"/>
      <c r="M126" s="265" t="s">
        <v>19</v>
      </c>
      <c r="N126" s="266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208</v>
      </c>
      <c r="AT126" s="225" t="s">
        <v>370</v>
      </c>
      <c r="AU126" s="225" t="s">
        <v>81</v>
      </c>
      <c r="AY126" s="18" t="s">
        <v>153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79</v>
      </c>
      <c r="BK126" s="226">
        <f>ROUND(I126*H126,2)</f>
        <v>0</v>
      </c>
      <c r="BL126" s="18" t="s">
        <v>161</v>
      </c>
      <c r="BM126" s="225" t="s">
        <v>1640</v>
      </c>
    </row>
    <row r="127" s="2" customFormat="1">
      <c r="A127" s="39"/>
      <c r="B127" s="40"/>
      <c r="C127" s="41"/>
      <c r="D127" s="227" t="s">
        <v>163</v>
      </c>
      <c r="E127" s="41"/>
      <c r="F127" s="228" t="s">
        <v>1430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163</v>
      </c>
      <c r="AU127" s="18" t="s">
        <v>81</v>
      </c>
    </row>
    <row r="128" s="2" customFormat="1" ht="16.5" customHeight="1">
      <c r="A128" s="39"/>
      <c r="B128" s="40"/>
      <c r="C128" s="257" t="s">
        <v>237</v>
      </c>
      <c r="D128" s="257" t="s">
        <v>370</v>
      </c>
      <c r="E128" s="258" t="s">
        <v>1432</v>
      </c>
      <c r="F128" s="259" t="s">
        <v>1423</v>
      </c>
      <c r="G128" s="260" t="s">
        <v>256</v>
      </c>
      <c r="H128" s="261">
        <v>1</v>
      </c>
      <c r="I128" s="262"/>
      <c r="J128" s="263">
        <f>ROUND(I128*H128,2)</f>
        <v>0</v>
      </c>
      <c r="K128" s="259" t="s">
        <v>257</v>
      </c>
      <c r="L128" s="264"/>
      <c r="M128" s="265" t="s">
        <v>19</v>
      </c>
      <c r="N128" s="266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208</v>
      </c>
      <c r="AT128" s="225" t="s">
        <v>370</v>
      </c>
      <c r="AU128" s="225" t="s">
        <v>81</v>
      </c>
      <c r="AY128" s="18" t="s">
        <v>153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79</v>
      </c>
      <c r="BK128" s="226">
        <f>ROUND(I128*H128,2)</f>
        <v>0</v>
      </c>
      <c r="BL128" s="18" t="s">
        <v>161</v>
      </c>
      <c r="BM128" s="225" t="s">
        <v>1641</v>
      </c>
    </row>
    <row r="129" s="2" customFormat="1">
      <c r="A129" s="39"/>
      <c r="B129" s="40"/>
      <c r="C129" s="41"/>
      <c r="D129" s="227" t="s">
        <v>163</v>
      </c>
      <c r="E129" s="41"/>
      <c r="F129" s="228" t="s">
        <v>1423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163</v>
      </c>
      <c r="AU129" s="18" t="s">
        <v>81</v>
      </c>
    </row>
    <row r="130" s="12" customFormat="1" ht="22.8" customHeight="1">
      <c r="A130" s="12"/>
      <c r="B130" s="198"/>
      <c r="C130" s="199"/>
      <c r="D130" s="200" t="s">
        <v>71</v>
      </c>
      <c r="E130" s="212" t="s">
        <v>1434</v>
      </c>
      <c r="F130" s="212" t="s">
        <v>1642</v>
      </c>
      <c r="G130" s="199"/>
      <c r="H130" s="199"/>
      <c r="I130" s="202"/>
      <c r="J130" s="213">
        <f>BK130</f>
        <v>0</v>
      </c>
      <c r="K130" s="199"/>
      <c r="L130" s="204"/>
      <c r="M130" s="205"/>
      <c r="N130" s="206"/>
      <c r="O130" s="206"/>
      <c r="P130" s="207">
        <f>SUM(P131:P162)</f>
        <v>0</v>
      </c>
      <c r="Q130" s="206"/>
      <c r="R130" s="207">
        <f>SUM(R131:R162)</f>
        <v>0</v>
      </c>
      <c r="S130" s="206"/>
      <c r="T130" s="208">
        <f>SUM(T131:T162)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79</v>
      </c>
      <c r="AT130" s="210" t="s">
        <v>71</v>
      </c>
      <c r="AU130" s="210" t="s">
        <v>79</v>
      </c>
      <c r="AY130" s="209" t="s">
        <v>153</v>
      </c>
      <c r="BK130" s="211">
        <f>SUM(BK131:BK162)</f>
        <v>0</v>
      </c>
    </row>
    <row r="131" s="2" customFormat="1" ht="16.5" customHeight="1">
      <c r="A131" s="39"/>
      <c r="B131" s="40"/>
      <c r="C131" s="257" t="s">
        <v>243</v>
      </c>
      <c r="D131" s="257" t="s">
        <v>370</v>
      </c>
      <c r="E131" s="258" t="s">
        <v>1436</v>
      </c>
      <c r="F131" s="259" t="s">
        <v>1437</v>
      </c>
      <c r="G131" s="260" t="s">
        <v>256</v>
      </c>
      <c r="H131" s="261">
        <v>1</v>
      </c>
      <c r="I131" s="262"/>
      <c r="J131" s="263">
        <f>ROUND(I131*H131,2)</f>
        <v>0</v>
      </c>
      <c r="K131" s="259" t="s">
        <v>257</v>
      </c>
      <c r="L131" s="264"/>
      <c r="M131" s="265" t="s">
        <v>19</v>
      </c>
      <c r="N131" s="266" t="s">
        <v>43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208</v>
      </c>
      <c r="AT131" s="225" t="s">
        <v>370</v>
      </c>
      <c r="AU131" s="225" t="s">
        <v>81</v>
      </c>
      <c r="AY131" s="18" t="s">
        <v>153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79</v>
      </c>
      <c r="BK131" s="226">
        <f>ROUND(I131*H131,2)</f>
        <v>0</v>
      </c>
      <c r="BL131" s="18" t="s">
        <v>161</v>
      </c>
      <c r="BM131" s="225" t="s">
        <v>1643</v>
      </c>
    </row>
    <row r="132" s="2" customFormat="1">
      <c r="A132" s="39"/>
      <c r="B132" s="40"/>
      <c r="C132" s="41"/>
      <c r="D132" s="227" t="s">
        <v>163</v>
      </c>
      <c r="E132" s="41"/>
      <c r="F132" s="228" t="s">
        <v>1437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163</v>
      </c>
      <c r="AU132" s="18" t="s">
        <v>81</v>
      </c>
    </row>
    <row r="133" s="2" customFormat="1" ht="16.5" customHeight="1">
      <c r="A133" s="39"/>
      <c r="B133" s="40"/>
      <c r="C133" s="257" t="s">
        <v>253</v>
      </c>
      <c r="D133" s="257" t="s">
        <v>370</v>
      </c>
      <c r="E133" s="258" t="s">
        <v>1439</v>
      </c>
      <c r="F133" s="259" t="s">
        <v>1440</v>
      </c>
      <c r="G133" s="260" t="s">
        <v>256</v>
      </c>
      <c r="H133" s="261">
        <v>1</v>
      </c>
      <c r="I133" s="262"/>
      <c r="J133" s="263">
        <f>ROUND(I133*H133,2)</f>
        <v>0</v>
      </c>
      <c r="K133" s="259" t="s">
        <v>257</v>
      </c>
      <c r="L133" s="264"/>
      <c r="M133" s="265" t="s">
        <v>19</v>
      </c>
      <c r="N133" s="266" t="s">
        <v>43</v>
      </c>
      <c r="O133" s="85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208</v>
      </c>
      <c r="AT133" s="225" t="s">
        <v>370</v>
      </c>
      <c r="AU133" s="225" t="s">
        <v>81</v>
      </c>
      <c r="AY133" s="18" t="s">
        <v>153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79</v>
      </c>
      <c r="BK133" s="226">
        <f>ROUND(I133*H133,2)</f>
        <v>0</v>
      </c>
      <c r="BL133" s="18" t="s">
        <v>161</v>
      </c>
      <c r="BM133" s="225" t="s">
        <v>1644</v>
      </c>
    </row>
    <row r="134" s="2" customFormat="1">
      <c r="A134" s="39"/>
      <c r="B134" s="40"/>
      <c r="C134" s="41"/>
      <c r="D134" s="227" t="s">
        <v>163</v>
      </c>
      <c r="E134" s="41"/>
      <c r="F134" s="228" t="s">
        <v>1440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163</v>
      </c>
      <c r="AU134" s="18" t="s">
        <v>81</v>
      </c>
    </row>
    <row r="135" s="2" customFormat="1" ht="16.5" customHeight="1">
      <c r="A135" s="39"/>
      <c r="B135" s="40"/>
      <c r="C135" s="257" t="s">
        <v>262</v>
      </c>
      <c r="D135" s="257" t="s">
        <v>370</v>
      </c>
      <c r="E135" s="258" t="s">
        <v>1442</v>
      </c>
      <c r="F135" s="259" t="s">
        <v>1402</v>
      </c>
      <c r="G135" s="260" t="s">
        <v>256</v>
      </c>
      <c r="H135" s="261">
        <v>4</v>
      </c>
      <c r="I135" s="262"/>
      <c r="J135" s="263">
        <f>ROUND(I135*H135,2)</f>
        <v>0</v>
      </c>
      <c r="K135" s="259" t="s">
        <v>257</v>
      </c>
      <c r="L135" s="264"/>
      <c r="M135" s="265" t="s">
        <v>19</v>
      </c>
      <c r="N135" s="266" t="s">
        <v>43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208</v>
      </c>
      <c r="AT135" s="225" t="s">
        <v>370</v>
      </c>
      <c r="AU135" s="225" t="s">
        <v>81</v>
      </c>
      <c r="AY135" s="18" t="s">
        <v>153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79</v>
      </c>
      <c r="BK135" s="226">
        <f>ROUND(I135*H135,2)</f>
        <v>0</v>
      </c>
      <c r="BL135" s="18" t="s">
        <v>161</v>
      </c>
      <c r="BM135" s="225" t="s">
        <v>1645</v>
      </c>
    </row>
    <row r="136" s="2" customFormat="1">
      <c r="A136" s="39"/>
      <c r="B136" s="40"/>
      <c r="C136" s="41"/>
      <c r="D136" s="227" t="s">
        <v>163</v>
      </c>
      <c r="E136" s="41"/>
      <c r="F136" s="228" t="s">
        <v>1402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163</v>
      </c>
      <c r="AU136" s="18" t="s">
        <v>81</v>
      </c>
    </row>
    <row r="137" s="2" customFormat="1" ht="16.5" customHeight="1">
      <c r="A137" s="39"/>
      <c r="B137" s="40"/>
      <c r="C137" s="257" t="s">
        <v>269</v>
      </c>
      <c r="D137" s="257" t="s">
        <v>370</v>
      </c>
      <c r="E137" s="258" t="s">
        <v>1444</v>
      </c>
      <c r="F137" s="259" t="s">
        <v>1445</v>
      </c>
      <c r="G137" s="260" t="s">
        <v>256</v>
      </c>
      <c r="H137" s="261">
        <v>1</v>
      </c>
      <c r="I137" s="262"/>
      <c r="J137" s="263">
        <f>ROUND(I137*H137,2)</f>
        <v>0</v>
      </c>
      <c r="K137" s="259" t="s">
        <v>257</v>
      </c>
      <c r="L137" s="264"/>
      <c r="M137" s="265" t="s">
        <v>19</v>
      </c>
      <c r="N137" s="266" t="s">
        <v>43</v>
      </c>
      <c r="O137" s="85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208</v>
      </c>
      <c r="AT137" s="225" t="s">
        <v>370</v>
      </c>
      <c r="AU137" s="225" t="s">
        <v>81</v>
      </c>
      <c r="AY137" s="18" t="s">
        <v>153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79</v>
      </c>
      <c r="BK137" s="226">
        <f>ROUND(I137*H137,2)</f>
        <v>0</v>
      </c>
      <c r="BL137" s="18" t="s">
        <v>161</v>
      </c>
      <c r="BM137" s="225" t="s">
        <v>1646</v>
      </c>
    </row>
    <row r="138" s="2" customFormat="1">
      <c r="A138" s="39"/>
      <c r="B138" s="40"/>
      <c r="C138" s="41"/>
      <c r="D138" s="227" t="s">
        <v>163</v>
      </c>
      <c r="E138" s="41"/>
      <c r="F138" s="228" t="s">
        <v>1445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163</v>
      </c>
      <c r="AU138" s="18" t="s">
        <v>81</v>
      </c>
    </row>
    <row r="139" s="2" customFormat="1" ht="16.5" customHeight="1">
      <c r="A139" s="39"/>
      <c r="B139" s="40"/>
      <c r="C139" s="257" t="s">
        <v>275</v>
      </c>
      <c r="D139" s="257" t="s">
        <v>370</v>
      </c>
      <c r="E139" s="258" t="s">
        <v>1447</v>
      </c>
      <c r="F139" s="259" t="s">
        <v>1448</v>
      </c>
      <c r="G139" s="260" t="s">
        <v>256</v>
      </c>
      <c r="H139" s="261">
        <v>3</v>
      </c>
      <c r="I139" s="262"/>
      <c r="J139" s="263">
        <f>ROUND(I139*H139,2)</f>
        <v>0</v>
      </c>
      <c r="K139" s="259" t="s">
        <v>257</v>
      </c>
      <c r="L139" s="264"/>
      <c r="M139" s="265" t="s">
        <v>19</v>
      </c>
      <c r="N139" s="266" t="s">
        <v>43</v>
      </c>
      <c r="O139" s="85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208</v>
      </c>
      <c r="AT139" s="225" t="s">
        <v>370</v>
      </c>
      <c r="AU139" s="225" t="s">
        <v>81</v>
      </c>
      <c r="AY139" s="18" t="s">
        <v>153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79</v>
      </c>
      <c r="BK139" s="226">
        <f>ROUND(I139*H139,2)</f>
        <v>0</v>
      </c>
      <c r="BL139" s="18" t="s">
        <v>161</v>
      </c>
      <c r="BM139" s="225" t="s">
        <v>1647</v>
      </c>
    </row>
    <row r="140" s="2" customFormat="1">
      <c r="A140" s="39"/>
      <c r="B140" s="40"/>
      <c r="C140" s="41"/>
      <c r="D140" s="227" t="s">
        <v>163</v>
      </c>
      <c r="E140" s="41"/>
      <c r="F140" s="228" t="s">
        <v>1448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163</v>
      </c>
      <c r="AU140" s="18" t="s">
        <v>81</v>
      </c>
    </row>
    <row r="141" s="2" customFormat="1" ht="16.5" customHeight="1">
      <c r="A141" s="39"/>
      <c r="B141" s="40"/>
      <c r="C141" s="257" t="s">
        <v>280</v>
      </c>
      <c r="D141" s="257" t="s">
        <v>370</v>
      </c>
      <c r="E141" s="258" t="s">
        <v>1450</v>
      </c>
      <c r="F141" s="259" t="s">
        <v>1451</v>
      </c>
      <c r="G141" s="260" t="s">
        <v>256</v>
      </c>
      <c r="H141" s="261">
        <v>3</v>
      </c>
      <c r="I141" s="262"/>
      <c r="J141" s="263">
        <f>ROUND(I141*H141,2)</f>
        <v>0</v>
      </c>
      <c r="K141" s="259" t="s">
        <v>257</v>
      </c>
      <c r="L141" s="264"/>
      <c r="M141" s="265" t="s">
        <v>19</v>
      </c>
      <c r="N141" s="266" t="s">
        <v>43</v>
      </c>
      <c r="O141" s="85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5" t="s">
        <v>208</v>
      </c>
      <c r="AT141" s="225" t="s">
        <v>370</v>
      </c>
      <c r="AU141" s="225" t="s">
        <v>81</v>
      </c>
      <c r="AY141" s="18" t="s">
        <v>153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8" t="s">
        <v>79</v>
      </c>
      <c r="BK141" s="226">
        <f>ROUND(I141*H141,2)</f>
        <v>0</v>
      </c>
      <c r="BL141" s="18" t="s">
        <v>161</v>
      </c>
      <c r="BM141" s="225" t="s">
        <v>1648</v>
      </c>
    </row>
    <row r="142" s="2" customFormat="1">
      <c r="A142" s="39"/>
      <c r="B142" s="40"/>
      <c r="C142" s="41"/>
      <c r="D142" s="227" t="s">
        <v>163</v>
      </c>
      <c r="E142" s="41"/>
      <c r="F142" s="228" t="s">
        <v>1451</v>
      </c>
      <c r="G142" s="41"/>
      <c r="H142" s="41"/>
      <c r="I142" s="229"/>
      <c r="J142" s="41"/>
      <c r="K142" s="41"/>
      <c r="L142" s="45"/>
      <c r="M142" s="230"/>
      <c r="N142" s="231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163</v>
      </c>
      <c r="AU142" s="18" t="s">
        <v>81</v>
      </c>
    </row>
    <row r="143" s="2" customFormat="1" ht="16.5" customHeight="1">
      <c r="A143" s="39"/>
      <c r="B143" s="40"/>
      <c r="C143" s="257" t="s">
        <v>286</v>
      </c>
      <c r="D143" s="257" t="s">
        <v>370</v>
      </c>
      <c r="E143" s="258" t="s">
        <v>1453</v>
      </c>
      <c r="F143" s="259" t="s">
        <v>1454</v>
      </c>
      <c r="G143" s="260" t="s">
        <v>256</v>
      </c>
      <c r="H143" s="261">
        <v>1</v>
      </c>
      <c r="I143" s="262"/>
      <c r="J143" s="263">
        <f>ROUND(I143*H143,2)</f>
        <v>0</v>
      </c>
      <c r="K143" s="259" t="s">
        <v>257</v>
      </c>
      <c r="L143" s="264"/>
      <c r="M143" s="265" t="s">
        <v>19</v>
      </c>
      <c r="N143" s="266" t="s">
        <v>43</v>
      </c>
      <c r="O143" s="85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5" t="s">
        <v>208</v>
      </c>
      <c r="AT143" s="225" t="s">
        <v>370</v>
      </c>
      <c r="AU143" s="225" t="s">
        <v>81</v>
      </c>
      <c r="AY143" s="18" t="s">
        <v>153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79</v>
      </c>
      <c r="BK143" s="226">
        <f>ROUND(I143*H143,2)</f>
        <v>0</v>
      </c>
      <c r="BL143" s="18" t="s">
        <v>161</v>
      </c>
      <c r="BM143" s="225" t="s">
        <v>1649</v>
      </c>
    </row>
    <row r="144" s="2" customFormat="1">
      <c r="A144" s="39"/>
      <c r="B144" s="40"/>
      <c r="C144" s="41"/>
      <c r="D144" s="227" t="s">
        <v>163</v>
      </c>
      <c r="E144" s="41"/>
      <c r="F144" s="228" t="s">
        <v>1454</v>
      </c>
      <c r="G144" s="41"/>
      <c r="H144" s="41"/>
      <c r="I144" s="229"/>
      <c r="J144" s="41"/>
      <c r="K144" s="41"/>
      <c r="L144" s="45"/>
      <c r="M144" s="230"/>
      <c r="N144" s="231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163</v>
      </c>
      <c r="AU144" s="18" t="s">
        <v>81</v>
      </c>
    </row>
    <row r="145" s="2" customFormat="1" ht="24.15" customHeight="1">
      <c r="A145" s="39"/>
      <c r="B145" s="40"/>
      <c r="C145" s="257" t="s">
        <v>7</v>
      </c>
      <c r="D145" s="257" t="s">
        <v>370</v>
      </c>
      <c r="E145" s="258" t="s">
        <v>1456</v>
      </c>
      <c r="F145" s="259" t="s">
        <v>1457</v>
      </c>
      <c r="G145" s="260" t="s">
        <v>256</v>
      </c>
      <c r="H145" s="261">
        <v>1</v>
      </c>
      <c r="I145" s="262"/>
      <c r="J145" s="263">
        <f>ROUND(I145*H145,2)</f>
        <v>0</v>
      </c>
      <c r="K145" s="259" t="s">
        <v>257</v>
      </c>
      <c r="L145" s="264"/>
      <c r="M145" s="265" t="s">
        <v>19</v>
      </c>
      <c r="N145" s="266" t="s">
        <v>43</v>
      </c>
      <c r="O145" s="85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208</v>
      </c>
      <c r="AT145" s="225" t="s">
        <v>370</v>
      </c>
      <c r="AU145" s="225" t="s">
        <v>81</v>
      </c>
      <c r="AY145" s="18" t="s">
        <v>153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79</v>
      </c>
      <c r="BK145" s="226">
        <f>ROUND(I145*H145,2)</f>
        <v>0</v>
      </c>
      <c r="BL145" s="18" t="s">
        <v>161</v>
      </c>
      <c r="BM145" s="225" t="s">
        <v>1650</v>
      </c>
    </row>
    <row r="146" s="2" customFormat="1">
      <c r="A146" s="39"/>
      <c r="B146" s="40"/>
      <c r="C146" s="41"/>
      <c r="D146" s="227" t="s">
        <v>163</v>
      </c>
      <c r="E146" s="41"/>
      <c r="F146" s="228" t="s">
        <v>1457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163</v>
      </c>
      <c r="AU146" s="18" t="s">
        <v>81</v>
      </c>
    </row>
    <row r="147" s="2" customFormat="1" ht="24.15" customHeight="1">
      <c r="A147" s="39"/>
      <c r="B147" s="40"/>
      <c r="C147" s="257" t="s">
        <v>300</v>
      </c>
      <c r="D147" s="257" t="s">
        <v>370</v>
      </c>
      <c r="E147" s="258" t="s">
        <v>1459</v>
      </c>
      <c r="F147" s="259" t="s">
        <v>1460</v>
      </c>
      <c r="G147" s="260" t="s">
        <v>256</v>
      </c>
      <c r="H147" s="261">
        <v>3</v>
      </c>
      <c r="I147" s="262"/>
      <c r="J147" s="263">
        <f>ROUND(I147*H147,2)</f>
        <v>0</v>
      </c>
      <c r="K147" s="259" t="s">
        <v>257</v>
      </c>
      <c r="L147" s="264"/>
      <c r="M147" s="265" t="s">
        <v>19</v>
      </c>
      <c r="N147" s="266" t="s">
        <v>43</v>
      </c>
      <c r="O147" s="85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5" t="s">
        <v>208</v>
      </c>
      <c r="AT147" s="225" t="s">
        <v>370</v>
      </c>
      <c r="AU147" s="225" t="s">
        <v>81</v>
      </c>
      <c r="AY147" s="18" t="s">
        <v>153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79</v>
      </c>
      <c r="BK147" s="226">
        <f>ROUND(I147*H147,2)</f>
        <v>0</v>
      </c>
      <c r="BL147" s="18" t="s">
        <v>161</v>
      </c>
      <c r="BM147" s="225" t="s">
        <v>1651</v>
      </c>
    </row>
    <row r="148" s="2" customFormat="1">
      <c r="A148" s="39"/>
      <c r="B148" s="40"/>
      <c r="C148" s="41"/>
      <c r="D148" s="227" t="s">
        <v>163</v>
      </c>
      <c r="E148" s="41"/>
      <c r="F148" s="228" t="s">
        <v>1460</v>
      </c>
      <c r="G148" s="41"/>
      <c r="H148" s="41"/>
      <c r="I148" s="229"/>
      <c r="J148" s="41"/>
      <c r="K148" s="41"/>
      <c r="L148" s="45"/>
      <c r="M148" s="230"/>
      <c r="N148" s="231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163</v>
      </c>
      <c r="AU148" s="18" t="s">
        <v>81</v>
      </c>
    </row>
    <row r="149" s="2" customFormat="1" ht="24.15" customHeight="1">
      <c r="A149" s="39"/>
      <c r="B149" s="40"/>
      <c r="C149" s="257" t="s">
        <v>306</v>
      </c>
      <c r="D149" s="257" t="s">
        <v>370</v>
      </c>
      <c r="E149" s="258" t="s">
        <v>1462</v>
      </c>
      <c r="F149" s="259" t="s">
        <v>1463</v>
      </c>
      <c r="G149" s="260" t="s">
        <v>256</v>
      </c>
      <c r="H149" s="261">
        <v>9</v>
      </c>
      <c r="I149" s="262"/>
      <c r="J149" s="263">
        <f>ROUND(I149*H149,2)</f>
        <v>0</v>
      </c>
      <c r="K149" s="259" t="s">
        <v>257</v>
      </c>
      <c r="L149" s="264"/>
      <c r="M149" s="265" t="s">
        <v>19</v>
      </c>
      <c r="N149" s="266" t="s">
        <v>43</v>
      </c>
      <c r="O149" s="85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5" t="s">
        <v>208</v>
      </c>
      <c r="AT149" s="225" t="s">
        <v>370</v>
      </c>
      <c r="AU149" s="225" t="s">
        <v>81</v>
      </c>
      <c r="AY149" s="18" t="s">
        <v>153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8" t="s">
        <v>79</v>
      </c>
      <c r="BK149" s="226">
        <f>ROUND(I149*H149,2)</f>
        <v>0</v>
      </c>
      <c r="BL149" s="18" t="s">
        <v>161</v>
      </c>
      <c r="BM149" s="225" t="s">
        <v>1652</v>
      </c>
    </row>
    <row r="150" s="2" customFormat="1">
      <c r="A150" s="39"/>
      <c r="B150" s="40"/>
      <c r="C150" s="41"/>
      <c r="D150" s="227" t="s">
        <v>163</v>
      </c>
      <c r="E150" s="41"/>
      <c r="F150" s="228" t="s">
        <v>1463</v>
      </c>
      <c r="G150" s="41"/>
      <c r="H150" s="41"/>
      <c r="I150" s="229"/>
      <c r="J150" s="41"/>
      <c r="K150" s="41"/>
      <c r="L150" s="45"/>
      <c r="M150" s="230"/>
      <c r="N150" s="231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163</v>
      </c>
      <c r="AU150" s="18" t="s">
        <v>81</v>
      </c>
    </row>
    <row r="151" s="2" customFormat="1" ht="16.5" customHeight="1">
      <c r="A151" s="39"/>
      <c r="B151" s="40"/>
      <c r="C151" s="257" t="s">
        <v>313</v>
      </c>
      <c r="D151" s="257" t="s">
        <v>370</v>
      </c>
      <c r="E151" s="258" t="s">
        <v>1465</v>
      </c>
      <c r="F151" s="259" t="s">
        <v>1466</v>
      </c>
      <c r="G151" s="260" t="s">
        <v>256</v>
      </c>
      <c r="H151" s="261">
        <v>1</v>
      </c>
      <c r="I151" s="262"/>
      <c r="J151" s="263">
        <f>ROUND(I151*H151,2)</f>
        <v>0</v>
      </c>
      <c r="K151" s="259" t="s">
        <v>257</v>
      </c>
      <c r="L151" s="264"/>
      <c r="M151" s="265" t="s">
        <v>19</v>
      </c>
      <c r="N151" s="266" t="s">
        <v>43</v>
      </c>
      <c r="O151" s="85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5" t="s">
        <v>208</v>
      </c>
      <c r="AT151" s="225" t="s">
        <v>370</v>
      </c>
      <c r="AU151" s="225" t="s">
        <v>81</v>
      </c>
      <c r="AY151" s="18" t="s">
        <v>153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79</v>
      </c>
      <c r="BK151" s="226">
        <f>ROUND(I151*H151,2)</f>
        <v>0</v>
      </c>
      <c r="BL151" s="18" t="s">
        <v>161</v>
      </c>
      <c r="BM151" s="225" t="s">
        <v>1653</v>
      </c>
    </row>
    <row r="152" s="2" customFormat="1">
      <c r="A152" s="39"/>
      <c r="B152" s="40"/>
      <c r="C152" s="41"/>
      <c r="D152" s="227" t="s">
        <v>163</v>
      </c>
      <c r="E152" s="41"/>
      <c r="F152" s="228" t="s">
        <v>1466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163</v>
      </c>
      <c r="AU152" s="18" t="s">
        <v>81</v>
      </c>
    </row>
    <row r="153" s="2" customFormat="1" ht="16.5" customHeight="1">
      <c r="A153" s="39"/>
      <c r="B153" s="40"/>
      <c r="C153" s="257" t="s">
        <v>319</v>
      </c>
      <c r="D153" s="257" t="s">
        <v>370</v>
      </c>
      <c r="E153" s="258" t="s">
        <v>1468</v>
      </c>
      <c r="F153" s="259" t="s">
        <v>1414</v>
      </c>
      <c r="G153" s="260" t="s">
        <v>256</v>
      </c>
      <c r="H153" s="261">
        <v>1</v>
      </c>
      <c r="I153" s="262"/>
      <c r="J153" s="263">
        <f>ROUND(I153*H153,2)</f>
        <v>0</v>
      </c>
      <c r="K153" s="259" t="s">
        <v>257</v>
      </c>
      <c r="L153" s="264"/>
      <c r="M153" s="265" t="s">
        <v>19</v>
      </c>
      <c r="N153" s="266" t="s">
        <v>43</v>
      </c>
      <c r="O153" s="85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5" t="s">
        <v>208</v>
      </c>
      <c r="AT153" s="225" t="s">
        <v>370</v>
      </c>
      <c r="AU153" s="225" t="s">
        <v>81</v>
      </c>
      <c r="AY153" s="18" t="s">
        <v>153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8" t="s">
        <v>79</v>
      </c>
      <c r="BK153" s="226">
        <f>ROUND(I153*H153,2)</f>
        <v>0</v>
      </c>
      <c r="BL153" s="18" t="s">
        <v>161</v>
      </c>
      <c r="BM153" s="225" t="s">
        <v>1654</v>
      </c>
    </row>
    <row r="154" s="2" customFormat="1">
      <c r="A154" s="39"/>
      <c r="B154" s="40"/>
      <c r="C154" s="41"/>
      <c r="D154" s="227" t="s">
        <v>163</v>
      </c>
      <c r="E154" s="41"/>
      <c r="F154" s="228" t="s">
        <v>1414</v>
      </c>
      <c r="G154" s="41"/>
      <c r="H154" s="41"/>
      <c r="I154" s="229"/>
      <c r="J154" s="41"/>
      <c r="K154" s="41"/>
      <c r="L154" s="45"/>
      <c r="M154" s="230"/>
      <c r="N154" s="231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163</v>
      </c>
      <c r="AU154" s="18" t="s">
        <v>81</v>
      </c>
    </row>
    <row r="155" s="2" customFormat="1" ht="16.5" customHeight="1">
      <c r="A155" s="39"/>
      <c r="B155" s="40"/>
      <c r="C155" s="257" t="s">
        <v>326</v>
      </c>
      <c r="D155" s="257" t="s">
        <v>370</v>
      </c>
      <c r="E155" s="258" t="s">
        <v>1470</v>
      </c>
      <c r="F155" s="259" t="s">
        <v>1417</v>
      </c>
      <c r="G155" s="260" t="s">
        <v>256</v>
      </c>
      <c r="H155" s="261">
        <v>1</v>
      </c>
      <c r="I155" s="262"/>
      <c r="J155" s="263">
        <f>ROUND(I155*H155,2)</f>
        <v>0</v>
      </c>
      <c r="K155" s="259" t="s">
        <v>257</v>
      </c>
      <c r="L155" s="264"/>
      <c r="M155" s="265" t="s">
        <v>19</v>
      </c>
      <c r="N155" s="266" t="s">
        <v>43</v>
      </c>
      <c r="O155" s="85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5" t="s">
        <v>208</v>
      </c>
      <c r="AT155" s="225" t="s">
        <v>370</v>
      </c>
      <c r="AU155" s="225" t="s">
        <v>81</v>
      </c>
      <c r="AY155" s="18" t="s">
        <v>153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8" t="s">
        <v>79</v>
      </c>
      <c r="BK155" s="226">
        <f>ROUND(I155*H155,2)</f>
        <v>0</v>
      </c>
      <c r="BL155" s="18" t="s">
        <v>161</v>
      </c>
      <c r="BM155" s="225" t="s">
        <v>1655</v>
      </c>
    </row>
    <row r="156" s="2" customFormat="1">
      <c r="A156" s="39"/>
      <c r="B156" s="40"/>
      <c r="C156" s="41"/>
      <c r="D156" s="227" t="s">
        <v>163</v>
      </c>
      <c r="E156" s="41"/>
      <c r="F156" s="228" t="s">
        <v>1417</v>
      </c>
      <c r="G156" s="41"/>
      <c r="H156" s="41"/>
      <c r="I156" s="229"/>
      <c r="J156" s="41"/>
      <c r="K156" s="41"/>
      <c r="L156" s="45"/>
      <c r="M156" s="230"/>
      <c r="N156" s="231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163</v>
      </c>
      <c r="AU156" s="18" t="s">
        <v>81</v>
      </c>
    </row>
    <row r="157" s="2" customFormat="1" ht="16.5" customHeight="1">
      <c r="A157" s="39"/>
      <c r="B157" s="40"/>
      <c r="C157" s="257" t="s">
        <v>336</v>
      </c>
      <c r="D157" s="257" t="s">
        <v>370</v>
      </c>
      <c r="E157" s="258" t="s">
        <v>1472</v>
      </c>
      <c r="F157" s="259" t="s">
        <v>1420</v>
      </c>
      <c r="G157" s="260" t="s">
        <v>322</v>
      </c>
      <c r="H157" s="261">
        <v>1</v>
      </c>
      <c r="I157" s="262"/>
      <c r="J157" s="263">
        <f>ROUND(I157*H157,2)</f>
        <v>0</v>
      </c>
      <c r="K157" s="259" t="s">
        <v>257</v>
      </c>
      <c r="L157" s="264"/>
      <c r="M157" s="265" t="s">
        <v>19</v>
      </c>
      <c r="N157" s="266" t="s">
        <v>43</v>
      </c>
      <c r="O157" s="85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5" t="s">
        <v>208</v>
      </c>
      <c r="AT157" s="225" t="s">
        <v>370</v>
      </c>
      <c r="AU157" s="225" t="s">
        <v>81</v>
      </c>
      <c r="AY157" s="18" t="s">
        <v>153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8" t="s">
        <v>79</v>
      </c>
      <c r="BK157" s="226">
        <f>ROUND(I157*H157,2)</f>
        <v>0</v>
      </c>
      <c r="BL157" s="18" t="s">
        <v>161</v>
      </c>
      <c r="BM157" s="225" t="s">
        <v>1656</v>
      </c>
    </row>
    <row r="158" s="2" customFormat="1">
      <c r="A158" s="39"/>
      <c r="B158" s="40"/>
      <c r="C158" s="41"/>
      <c r="D158" s="227" t="s">
        <v>163</v>
      </c>
      <c r="E158" s="41"/>
      <c r="F158" s="228" t="s">
        <v>1420</v>
      </c>
      <c r="G158" s="41"/>
      <c r="H158" s="41"/>
      <c r="I158" s="229"/>
      <c r="J158" s="41"/>
      <c r="K158" s="41"/>
      <c r="L158" s="45"/>
      <c r="M158" s="230"/>
      <c r="N158" s="231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163</v>
      </c>
      <c r="AU158" s="18" t="s">
        <v>81</v>
      </c>
    </row>
    <row r="159" s="2" customFormat="1" ht="16.5" customHeight="1">
      <c r="A159" s="39"/>
      <c r="B159" s="40"/>
      <c r="C159" s="257" t="s">
        <v>343</v>
      </c>
      <c r="D159" s="257" t="s">
        <v>370</v>
      </c>
      <c r="E159" s="258" t="s">
        <v>1474</v>
      </c>
      <c r="F159" s="259" t="s">
        <v>1423</v>
      </c>
      <c r="G159" s="260" t="s">
        <v>322</v>
      </c>
      <c r="H159" s="261">
        <v>1</v>
      </c>
      <c r="I159" s="262"/>
      <c r="J159" s="263">
        <f>ROUND(I159*H159,2)</f>
        <v>0</v>
      </c>
      <c r="K159" s="259" t="s">
        <v>257</v>
      </c>
      <c r="L159" s="264"/>
      <c r="M159" s="265" t="s">
        <v>19</v>
      </c>
      <c r="N159" s="266" t="s">
        <v>43</v>
      </c>
      <c r="O159" s="85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5" t="s">
        <v>208</v>
      </c>
      <c r="AT159" s="225" t="s">
        <v>370</v>
      </c>
      <c r="AU159" s="225" t="s">
        <v>81</v>
      </c>
      <c r="AY159" s="18" t="s">
        <v>153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8" t="s">
        <v>79</v>
      </c>
      <c r="BK159" s="226">
        <f>ROUND(I159*H159,2)</f>
        <v>0</v>
      </c>
      <c r="BL159" s="18" t="s">
        <v>161</v>
      </c>
      <c r="BM159" s="225" t="s">
        <v>1657</v>
      </c>
    </row>
    <row r="160" s="2" customFormat="1">
      <c r="A160" s="39"/>
      <c r="B160" s="40"/>
      <c r="C160" s="41"/>
      <c r="D160" s="227" t="s">
        <v>163</v>
      </c>
      <c r="E160" s="41"/>
      <c r="F160" s="228" t="s">
        <v>1423</v>
      </c>
      <c r="G160" s="41"/>
      <c r="H160" s="41"/>
      <c r="I160" s="229"/>
      <c r="J160" s="41"/>
      <c r="K160" s="41"/>
      <c r="L160" s="45"/>
      <c r="M160" s="230"/>
      <c r="N160" s="231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163</v>
      </c>
      <c r="AU160" s="18" t="s">
        <v>81</v>
      </c>
    </row>
    <row r="161" s="2" customFormat="1" ht="16.5" customHeight="1">
      <c r="A161" s="39"/>
      <c r="B161" s="40"/>
      <c r="C161" s="257" t="s">
        <v>349</v>
      </c>
      <c r="D161" s="257" t="s">
        <v>370</v>
      </c>
      <c r="E161" s="258" t="s">
        <v>1476</v>
      </c>
      <c r="F161" s="259" t="s">
        <v>1426</v>
      </c>
      <c r="G161" s="260" t="s">
        <v>322</v>
      </c>
      <c r="H161" s="261">
        <v>1</v>
      </c>
      <c r="I161" s="262"/>
      <c r="J161" s="263">
        <f>ROUND(I161*H161,2)</f>
        <v>0</v>
      </c>
      <c r="K161" s="259" t="s">
        <v>257</v>
      </c>
      <c r="L161" s="264"/>
      <c r="M161" s="265" t="s">
        <v>19</v>
      </c>
      <c r="N161" s="266" t="s">
        <v>43</v>
      </c>
      <c r="O161" s="85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5" t="s">
        <v>208</v>
      </c>
      <c r="AT161" s="225" t="s">
        <v>370</v>
      </c>
      <c r="AU161" s="225" t="s">
        <v>81</v>
      </c>
      <c r="AY161" s="18" t="s">
        <v>153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8" t="s">
        <v>79</v>
      </c>
      <c r="BK161" s="226">
        <f>ROUND(I161*H161,2)</f>
        <v>0</v>
      </c>
      <c r="BL161" s="18" t="s">
        <v>161</v>
      </c>
      <c r="BM161" s="225" t="s">
        <v>1658</v>
      </c>
    </row>
    <row r="162" s="2" customFormat="1">
      <c r="A162" s="39"/>
      <c r="B162" s="40"/>
      <c r="C162" s="41"/>
      <c r="D162" s="227" t="s">
        <v>163</v>
      </c>
      <c r="E162" s="41"/>
      <c r="F162" s="228" t="s">
        <v>1426</v>
      </c>
      <c r="G162" s="41"/>
      <c r="H162" s="41"/>
      <c r="I162" s="229"/>
      <c r="J162" s="41"/>
      <c r="K162" s="41"/>
      <c r="L162" s="45"/>
      <c r="M162" s="230"/>
      <c r="N162" s="231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163</v>
      </c>
      <c r="AU162" s="18" t="s">
        <v>81</v>
      </c>
    </row>
    <row r="163" s="12" customFormat="1" ht="22.8" customHeight="1">
      <c r="A163" s="12"/>
      <c r="B163" s="198"/>
      <c r="C163" s="199"/>
      <c r="D163" s="200" t="s">
        <v>71</v>
      </c>
      <c r="E163" s="212" t="s">
        <v>1478</v>
      </c>
      <c r="F163" s="212" t="s">
        <v>1479</v>
      </c>
      <c r="G163" s="199"/>
      <c r="H163" s="199"/>
      <c r="I163" s="202"/>
      <c r="J163" s="213">
        <f>BK163</f>
        <v>0</v>
      </c>
      <c r="K163" s="199"/>
      <c r="L163" s="204"/>
      <c r="M163" s="205"/>
      <c r="N163" s="206"/>
      <c r="O163" s="206"/>
      <c r="P163" s="207">
        <f>SUM(P164:P171)</f>
        <v>0</v>
      </c>
      <c r="Q163" s="206"/>
      <c r="R163" s="207">
        <f>SUM(R164:R171)</f>
        <v>0</v>
      </c>
      <c r="S163" s="206"/>
      <c r="T163" s="208">
        <f>SUM(T164:T171)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79</v>
      </c>
      <c r="AT163" s="210" t="s">
        <v>71</v>
      </c>
      <c r="AU163" s="210" t="s">
        <v>79</v>
      </c>
      <c r="AY163" s="209" t="s">
        <v>153</v>
      </c>
      <c r="BK163" s="211">
        <f>SUM(BK164:BK171)</f>
        <v>0</v>
      </c>
    </row>
    <row r="164" s="2" customFormat="1" ht="24.15" customHeight="1">
      <c r="A164" s="39"/>
      <c r="B164" s="40"/>
      <c r="C164" s="257" t="s">
        <v>357</v>
      </c>
      <c r="D164" s="257" t="s">
        <v>370</v>
      </c>
      <c r="E164" s="258" t="s">
        <v>1480</v>
      </c>
      <c r="F164" s="259" t="s">
        <v>1481</v>
      </c>
      <c r="G164" s="260" t="s">
        <v>256</v>
      </c>
      <c r="H164" s="261">
        <v>20</v>
      </c>
      <c r="I164" s="262"/>
      <c r="J164" s="263">
        <f>ROUND(I164*H164,2)</f>
        <v>0</v>
      </c>
      <c r="K164" s="259" t="s">
        <v>257</v>
      </c>
      <c r="L164" s="264"/>
      <c r="M164" s="265" t="s">
        <v>19</v>
      </c>
      <c r="N164" s="266" t="s">
        <v>43</v>
      </c>
      <c r="O164" s="85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5" t="s">
        <v>208</v>
      </c>
      <c r="AT164" s="225" t="s">
        <v>370</v>
      </c>
      <c r="AU164" s="225" t="s">
        <v>81</v>
      </c>
      <c r="AY164" s="18" t="s">
        <v>153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8" t="s">
        <v>79</v>
      </c>
      <c r="BK164" s="226">
        <f>ROUND(I164*H164,2)</f>
        <v>0</v>
      </c>
      <c r="BL164" s="18" t="s">
        <v>161</v>
      </c>
      <c r="BM164" s="225" t="s">
        <v>1659</v>
      </c>
    </row>
    <row r="165" s="2" customFormat="1">
      <c r="A165" s="39"/>
      <c r="B165" s="40"/>
      <c r="C165" s="41"/>
      <c r="D165" s="227" t="s">
        <v>163</v>
      </c>
      <c r="E165" s="41"/>
      <c r="F165" s="228" t="s">
        <v>1481</v>
      </c>
      <c r="G165" s="41"/>
      <c r="H165" s="41"/>
      <c r="I165" s="229"/>
      <c r="J165" s="41"/>
      <c r="K165" s="41"/>
      <c r="L165" s="45"/>
      <c r="M165" s="230"/>
      <c r="N165" s="231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163</v>
      </c>
      <c r="AU165" s="18" t="s">
        <v>81</v>
      </c>
    </row>
    <row r="166" s="2" customFormat="1" ht="24.15" customHeight="1">
      <c r="A166" s="39"/>
      <c r="B166" s="40"/>
      <c r="C166" s="257" t="s">
        <v>363</v>
      </c>
      <c r="D166" s="257" t="s">
        <v>370</v>
      </c>
      <c r="E166" s="258" t="s">
        <v>1483</v>
      </c>
      <c r="F166" s="259" t="s">
        <v>1484</v>
      </c>
      <c r="G166" s="260" t="s">
        <v>256</v>
      </c>
      <c r="H166" s="261">
        <v>3</v>
      </c>
      <c r="I166" s="262"/>
      <c r="J166" s="263">
        <f>ROUND(I166*H166,2)</f>
        <v>0</v>
      </c>
      <c r="K166" s="259" t="s">
        <v>257</v>
      </c>
      <c r="L166" s="264"/>
      <c r="M166" s="265" t="s">
        <v>19</v>
      </c>
      <c r="N166" s="266" t="s">
        <v>43</v>
      </c>
      <c r="O166" s="85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5" t="s">
        <v>208</v>
      </c>
      <c r="AT166" s="225" t="s">
        <v>370</v>
      </c>
      <c r="AU166" s="225" t="s">
        <v>81</v>
      </c>
      <c r="AY166" s="18" t="s">
        <v>153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8" t="s">
        <v>79</v>
      </c>
      <c r="BK166" s="226">
        <f>ROUND(I166*H166,2)</f>
        <v>0</v>
      </c>
      <c r="BL166" s="18" t="s">
        <v>161</v>
      </c>
      <c r="BM166" s="225" t="s">
        <v>1660</v>
      </c>
    </row>
    <row r="167" s="2" customFormat="1">
      <c r="A167" s="39"/>
      <c r="B167" s="40"/>
      <c r="C167" s="41"/>
      <c r="D167" s="227" t="s">
        <v>163</v>
      </c>
      <c r="E167" s="41"/>
      <c r="F167" s="228" t="s">
        <v>1484</v>
      </c>
      <c r="G167" s="41"/>
      <c r="H167" s="41"/>
      <c r="I167" s="229"/>
      <c r="J167" s="41"/>
      <c r="K167" s="41"/>
      <c r="L167" s="45"/>
      <c r="M167" s="230"/>
      <c r="N167" s="23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163</v>
      </c>
      <c r="AU167" s="18" t="s">
        <v>81</v>
      </c>
    </row>
    <row r="168" s="2" customFormat="1" ht="33" customHeight="1">
      <c r="A168" s="39"/>
      <c r="B168" s="40"/>
      <c r="C168" s="257" t="s">
        <v>369</v>
      </c>
      <c r="D168" s="257" t="s">
        <v>370</v>
      </c>
      <c r="E168" s="258" t="s">
        <v>1486</v>
      </c>
      <c r="F168" s="259" t="s">
        <v>1487</v>
      </c>
      <c r="G168" s="260" t="s">
        <v>256</v>
      </c>
      <c r="H168" s="261">
        <v>1</v>
      </c>
      <c r="I168" s="262"/>
      <c r="J168" s="263">
        <f>ROUND(I168*H168,2)</f>
        <v>0</v>
      </c>
      <c r="K168" s="259" t="s">
        <v>257</v>
      </c>
      <c r="L168" s="264"/>
      <c r="M168" s="265" t="s">
        <v>19</v>
      </c>
      <c r="N168" s="266" t="s">
        <v>43</v>
      </c>
      <c r="O168" s="85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5" t="s">
        <v>208</v>
      </c>
      <c r="AT168" s="225" t="s">
        <v>370</v>
      </c>
      <c r="AU168" s="225" t="s">
        <v>81</v>
      </c>
      <c r="AY168" s="18" t="s">
        <v>153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79</v>
      </c>
      <c r="BK168" s="226">
        <f>ROUND(I168*H168,2)</f>
        <v>0</v>
      </c>
      <c r="BL168" s="18" t="s">
        <v>161</v>
      </c>
      <c r="BM168" s="225" t="s">
        <v>1661</v>
      </c>
    </row>
    <row r="169" s="2" customFormat="1">
      <c r="A169" s="39"/>
      <c r="B169" s="40"/>
      <c r="C169" s="41"/>
      <c r="D169" s="227" t="s">
        <v>163</v>
      </c>
      <c r="E169" s="41"/>
      <c r="F169" s="228" t="s">
        <v>1487</v>
      </c>
      <c r="G169" s="41"/>
      <c r="H169" s="41"/>
      <c r="I169" s="229"/>
      <c r="J169" s="41"/>
      <c r="K169" s="41"/>
      <c r="L169" s="45"/>
      <c r="M169" s="230"/>
      <c r="N169" s="23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163</v>
      </c>
      <c r="AU169" s="18" t="s">
        <v>81</v>
      </c>
    </row>
    <row r="170" s="2" customFormat="1" ht="16.5" customHeight="1">
      <c r="A170" s="39"/>
      <c r="B170" s="40"/>
      <c r="C170" s="257" t="s">
        <v>375</v>
      </c>
      <c r="D170" s="257" t="s">
        <v>370</v>
      </c>
      <c r="E170" s="258" t="s">
        <v>1489</v>
      </c>
      <c r="F170" s="259" t="s">
        <v>1490</v>
      </c>
      <c r="G170" s="260" t="s">
        <v>256</v>
      </c>
      <c r="H170" s="261">
        <v>1</v>
      </c>
      <c r="I170" s="262"/>
      <c r="J170" s="263">
        <f>ROUND(I170*H170,2)</f>
        <v>0</v>
      </c>
      <c r="K170" s="259" t="s">
        <v>257</v>
      </c>
      <c r="L170" s="264"/>
      <c r="M170" s="265" t="s">
        <v>19</v>
      </c>
      <c r="N170" s="266" t="s">
        <v>43</v>
      </c>
      <c r="O170" s="85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5" t="s">
        <v>208</v>
      </c>
      <c r="AT170" s="225" t="s">
        <v>370</v>
      </c>
      <c r="AU170" s="225" t="s">
        <v>81</v>
      </c>
      <c r="AY170" s="18" t="s">
        <v>153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8" t="s">
        <v>79</v>
      </c>
      <c r="BK170" s="226">
        <f>ROUND(I170*H170,2)</f>
        <v>0</v>
      </c>
      <c r="BL170" s="18" t="s">
        <v>161</v>
      </c>
      <c r="BM170" s="225" t="s">
        <v>1662</v>
      </c>
    </row>
    <row r="171" s="2" customFormat="1">
      <c r="A171" s="39"/>
      <c r="B171" s="40"/>
      <c r="C171" s="41"/>
      <c r="D171" s="227" t="s">
        <v>163</v>
      </c>
      <c r="E171" s="41"/>
      <c r="F171" s="228" t="s">
        <v>1490</v>
      </c>
      <c r="G171" s="41"/>
      <c r="H171" s="41"/>
      <c r="I171" s="229"/>
      <c r="J171" s="41"/>
      <c r="K171" s="41"/>
      <c r="L171" s="45"/>
      <c r="M171" s="230"/>
      <c r="N171" s="231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163</v>
      </c>
      <c r="AU171" s="18" t="s">
        <v>81</v>
      </c>
    </row>
    <row r="172" s="12" customFormat="1" ht="22.8" customHeight="1">
      <c r="A172" s="12"/>
      <c r="B172" s="198"/>
      <c r="C172" s="199"/>
      <c r="D172" s="200" t="s">
        <v>71</v>
      </c>
      <c r="E172" s="212" t="s">
        <v>1492</v>
      </c>
      <c r="F172" s="212" t="s">
        <v>1493</v>
      </c>
      <c r="G172" s="199"/>
      <c r="H172" s="199"/>
      <c r="I172" s="202"/>
      <c r="J172" s="213">
        <f>BK172</f>
        <v>0</v>
      </c>
      <c r="K172" s="199"/>
      <c r="L172" s="204"/>
      <c r="M172" s="205"/>
      <c r="N172" s="206"/>
      <c r="O172" s="206"/>
      <c r="P172" s="207">
        <f>SUM(P173:P214)</f>
        <v>0</v>
      </c>
      <c r="Q172" s="206"/>
      <c r="R172" s="207">
        <f>SUM(R173:R214)</f>
        <v>0</v>
      </c>
      <c r="S172" s="206"/>
      <c r="T172" s="208">
        <f>SUM(T173:T214)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9" t="s">
        <v>79</v>
      </c>
      <c r="AT172" s="210" t="s">
        <v>71</v>
      </c>
      <c r="AU172" s="210" t="s">
        <v>79</v>
      </c>
      <c r="AY172" s="209" t="s">
        <v>153</v>
      </c>
      <c r="BK172" s="211">
        <f>SUM(BK173:BK214)</f>
        <v>0</v>
      </c>
    </row>
    <row r="173" s="2" customFormat="1" ht="16.5" customHeight="1">
      <c r="A173" s="39"/>
      <c r="B173" s="40"/>
      <c r="C173" s="257" t="s">
        <v>381</v>
      </c>
      <c r="D173" s="257" t="s">
        <v>370</v>
      </c>
      <c r="E173" s="258" t="s">
        <v>1663</v>
      </c>
      <c r="F173" s="259" t="s">
        <v>1664</v>
      </c>
      <c r="G173" s="260" t="s">
        <v>256</v>
      </c>
      <c r="H173" s="261">
        <v>1</v>
      </c>
      <c r="I173" s="262"/>
      <c r="J173" s="263">
        <f>ROUND(I173*H173,2)</f>
        <v>0</v>
      </c>
      <c r="K173" s="259" t="s">
        <v>257</v>
      </c>
      <c r="L173" s="264"/>
      <c r="M173" s="265" t="s">
        <v>19</v>
      </c>
      <c r="N173" s="266" t="s">
        <v>43</v>
      </c>
      <c r="O173" s="85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5" t="s">
        <v>208</v>
      </c>
      <c r="AT173" s="225" t="s">
        <v>370</v>
      </c>
      <c r="AU173" s="225" t="s">
        <v>81</v>
      </c>
      <c r="AY173" s="18" t="s">
        <v>153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8" t="s">
        <v>79</v>
      </c>
      <c r="BK173" s="226">
        <f>ROUND(I173*H173,2)</f>
        <v>0</v>
      </c>
      <c r="BL173" s="18" t="s">
        <v>161</v>
      </c>
      <c r="BM173" s="225" t="s">
        <v>1665</v>
      </c>
    </row>
    <row r="174" s="2" customFormat="1">
      <c r="A174" s="39"/>
      <c r="B174" s="40"/>
      <c r="C174" s="41"/>
      <c r="D174" s="227" t="s">
        <v>163</v>
      </c>
      <c r="E174" s="41"/>
      <c r="F174" s="228" t="s">
        <v>1664</v>
      </c>
      <c r="G174" s="41"/>
      <c r="H174" s="41"/>
      <c r="I174" s="229"/>
      <c r="J174" s="41"/>
      <c r="K174" s="41"/>
      <c r="L174" s="45"/>
      <c r="M174" s="230"/>
      <c r="N174" s="23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163</v>
      </c>
      <c r="AU174" s="18" t="s">
        <v>81</v>
      </c>
    </row>
    <row r="175" s="2" customFormat="1" ht="16.5" customHeight="1">
      <c r="A175" s="39"/>
      <c r="B175" s="40"/>
      <c r="C175" s="257" t="s">
        <v>387</v>
      </c>
      <c r="D175" s="257" t="s">
        <v>370</v>
      </c>
      <c r="E175" s="258" t="s">
        <v>1494</v>
      </c>
      <c r="F175" s="259" t="s">
        <v>1495</v>
      </c>
      <c r="G175" s="260" t="s">
        <v>256</v>
      </c>
      <c r="H175" s="261">
        <v>3</v>
      </c>
      <c r="I175" s="262"/>
      <c r="J175" s="263">
        <f>ROUND(I175*H175,2)</f>
        <v>0</v>
      </c>
      <c r="K175" s="259" t="s">
        <v>257</v>
      </c>
      <c r="L175" s="264"/>
      <c r="M175" s="265" t="s">
        <v>19</v>
      </c>
      <c r="N175" s="266" t="s">
        <v>43</v>
      </c>
      <c r="O175" s="85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5" t="s">
        <v>208</v>
      </c>
      <c r="AT175" s="225" t="s">
        <v>370</v>
      </c>
      <c r="AU175" s="225" t="s">
        <v>81</v>
      </c>
      <c r="AY175" s="18" t="s">
        <v>153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8" t="s">
        <v>79</v>
      </c>
      <c r="BK175" s="226">
        <f>ROUND(I175*H175,2)</f>
        <v>0</v>
      </c>
      <c r="BL175" s="18" t="s">
        <v>161</v>
      </c>
      <c r="BM175" s="225" t="s">
        <v>1666</v>
      </c>
    </row>
    <row r="176" s="2" customFormat="1">
      <c r="A176" s="39"/>
      <c r="B176" s="40"/>
      <c r="C176" s="41"/>
      <c r="D176" s="227" t="s">
        <v>163</v>
      </c>
      <c r="E176" s="41"/>
      <c r="F176" s="228" t="s">
        <v>1495</v>
      </c>
      <c r="G176" s="41"/>
      <c r="H176" s="41"/>
      <c r="I176" s="229"/>
      <c r="J176" s="41"/>
      <c r="K176" s="41"/>
      <c r="L176" s="45"/>
      <c r="M176" s="230"/>
      <c r="N176" s="231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163</v>
      </c>
      <c r="AU176" s="18" t="s">
        <v>81</v>
      </c>
    </row>
    <row r="177" s="2" customFormat="1" ht="16.5" customHeight="1">
      <c r="A177" s="39"/>
      <c r="B177" s="40"/>
      <c r="C177" s="257" t="s">
        <v>393</v>
      </c>
      <c r="D177" s="257" t="s">
        <v>370</v>
      </c>
      <c r="E177" s="258" t="s">
        <v>1497</v>
      </c>
      <c r="F177" s="259" t="s">
        <v>1498</v>
      </c>
      <c r="G177" s="260" t="s">
        <v>256</v>
      </c>
      <c r="H177" s="261">
        <v>3</v>
      </c>
      <c r="I177" s="262"/>
      <c r="J177" s="263">
        <f>ROUND(I177*H177,2)</f>
        <v>0</v>
      </c>
      <c r="K177" s="259" t="s">
        <v>257</v>
      </c>
      <c r="L177" s="264"/>
      <c r="M177" s="265" t="s">
        <v>19</v>
      </c>
      <c r="N177" s="266" t="s">
        <v>43</v>
      </c>
      <c r="O177" s="85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5" t="s">
        <v>208</v>
      </c>
      <c r="AT177" s="225" t="s">
        <v>370</v>
      </c>
      <c r="AU177" s="225" t="s">
        <v>81</v>
      </c>
      <c r="AY177" s="18" t="s">
        <v>153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8" t="s">
        <v>79</v>
      </c>
      <c r="BK177" s="226">
        <f>ROUND(I177*H177,2)</f>
        <v>0</v>
      </c>
      <c r="BL177" s="18" t="s">
        <v>161</v>
      </c>
      <c r="BM177" s="225" t="s">
        <v>1667</v>
      </c>
    </row>
    <row r="178" s="2" customFormat="1">
      <c r="A178" s="39"/>
      <c r="B178" s="40"/>
      <c r="C178" s="41"/>
      <c r="D178" s="227" t="s">
        <v>163</v>
      </c>
      <c r="E178" s="41"/>
      <c r="F178" s="228" t="s">
        <v>1498</v>
      </c>
      <c r="G178" s="41"/>
      <c r="H178" s="41"/>
      <c r="I178" s="229"/>
      <c r="J178" s="41"/>
      <c r="K178" s="41"/>
      <c r="L178" s="45"/>
      <c r="M178" s="230"/>
      <c r="N178" s="231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163</v>
      </c>
      <c r="AU178" s="18" t="s">
        <v>81</v>
      </c>
    </row>
    <row r="179" s="2" customFormat="1" ht="16.5" customHeight="1">
      <c r="A179" s="39"/>
      <c r="B179" s="40"/>
      <c r="C179" s="257" t="s">
        <v>399</v>
      </c>
      <c r="D179" s="257" t="s">
        <v>370</v>
      </c>
      <c r="E179" s="258" t="s">
        <v>1500</v>
      </c>
      <c r="F179" s="259" t="s">
        <v>1501</v>
      </c>
      <c r="G179" s="260" t="s">
        <v>256</v>
      </c>
      <c r="H179" s="261">
        <v>1</v>
      </c>
      <c r="I179" s="262"/>
      <c r="J179" s="263">
        <f>ROUND(I179*H179,2)</f>
        <v>0</v>
      </c>
      <c r="K179" s="259" t="s">
        <v>257</v>
      </c>
      <c r="L179" s="264"/>
      <c r="M179" s="265" t="s">
        <v>19</v>
      </c>
      <c r="N179" s="266" t="s">
        <v>43</v>
      </c>
      <c r="O179" s="85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5" t="s">
        <v>208</v>
      </c>
      <c r="AT179" s="225" t="s">
        <v>370</v>
      </c>
      <c r="AU179" s="225" t="s">
        <v>81</v>
      </c>
      <c r="AY179" s="18" t="s">
        <v>153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8" t="s">
        <v>79</v>
      </c>
      <c r="BK179" s="226">
        <f>ROUND(I179*H179,2)</f>
        <v>0</v>
      </c>
      <c r="BL179" s="18" t="s">
        <v>161</v>
      </c>
      <c r="BM179" s="225" t="s">
        <v>1668</v>
      </c>
    </row>
    <row r="180" s="2" customFormat="1">
      <c r="A180" s="39"/>
      <c r="B180" s="40"/>
      <c r="C180" s="41"/>
      <c r="D180" s="227" t="s">
        <v>163</v>
      </c>
      <c r="E180" s="41"/>
      <c r="F180" s="228" t="s">
        <v>1501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163</v>
      </c>
      <c r="AU180" s="18" t="s">
        <v>81</v>
      </c>
    </row>
    <row r="181" s="2" customFormat="1" ht="16.5" customHeight="1">
      <c r="A181" s="39"/>
      <c r="B181" s="40"/>
      <c r="C181" s="257" t="s">
        <v>407</v>
      </c>
      <c r="D181" s="257" t="s">
        <v>370</v>
      </c>
      <c r="E181" s="258" t="s">
        <v>1503</v>
      </c>
      <c r="F181" s="259" t="s">
        <v>1504</v>
      </c>
      <c r="G181" s="260" t="s">
        <v>256</v>
      </c>
      <c r="H181" s="261">
        <v>1</v>
      </c>
      <c r="I181" s="262"/>
      <c r="J181" s="263">
        <f>ROUND(I181*H181,2)</f>
        <v>0</v>
      </c>
      <c r="K181" s="259" t="s">
        <v>257</v>
      </c>
      <c r="L181" s="264"/>
      <c r="M181" s="265" t="s">
        <v>19</v>
      </c>
      <c r="N181" s="266" t="s">
        <v>43</v>
      </c>
      <c r="O181" s="85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5" t="s">
        <v>208</v>
      </c>
      <c r="AT181" s="225" t="s">
        <v>370</v>
      </c>
      <c r="AU181" s="225" t="s">
        <v>81</v>
      </c>
      <c r="AY181" s="18" t="s">
        <v>153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8" t="s">
        <v>79</v>
      </c>
      <c r="BK181" s="226">
        <f>ROUND(I181*H181,2)</f>
        <v>0</v>
      </c>
      <c r="BL181" s="18" t="s">
        <v>161</v>
      </c>
      <c r="BM181" s="225" t="s">
        <v>1669</v>
      </c>
    </row>
    <row r="182" s="2" customFormat="1">
      <c r="A182" s="39"/>
      <c r="B182" s="40"/>
      <c r="C182" s="41"/>
      <c r="D182" s="227" t="s">
        <v>163</v>
      </c>
      <c r="E182" s="41"/>
      <c r="F182" s="228" t="s">
        <v>1504</v>
      </c>
      <c r="G182" s="41"/>
      <c r="H182" s="41"/>
      <c r="I182" s="229"/>
      <c r="J182" s="41"/>
      <c r="K182" s="41"/>
      <c r="L182" s="45"/>
      <c r="M182" s="230"/>
      <c r="N182" s="231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163</v>
      </c>
      <c r="AU182" s="18" t="s">
        <v>81</v>
      </c>
    </row>
    <row r="183" s="2" customFormat="1" ht="24.15" customHeight="1">
      <c r="A183" s="39"/>
      <c r="B183" s="40"/>
      <c r="C183" s="257" t="s">
        <v>414</v>
      </c>
      <c r="D183" s="257" t="s">
        <v>370</v>
      </c>
      <c r="E183" s="258" t="s">
        <v>1506</v>
      </c>
      <c r="F183" s="259" t="s">
        <v>1507</v>
      </c>
      <c r="G183" s="260" t="s">
        <v>256</v>
      </c>
      <c r="H183" s="261">
        <v>1</v>
      </c>
      <c r="I183" s="262"/>
      <c r="J183" s="263">
        <f>ROUND(I183*H183,2)</f>
        <v>0</v>
      </c>
      <c r="K183" s="259" t="s">
        <v>257</v>
      </c>
      <c r="L183" s="264"/>
      <c r="M183" s="265" t="s">
        <v>19</v>
      </c>
      <c r="N183" s="266" t="s">
        <v>43</v>
      </c>
      <c r="O183" s="85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5" t="s">
        <v>208</v>
      </c>
      <c r="AT183" s="225" t="s">
        <v>370</v>
      </c>
      <c r="AU183" s="225" t="s">
        <v>81</v>
      </c>
      <c r="AY183" s="18" t="s">
        <v>153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8" t="s">
        <v>79</v>
      </c>
      <c r="BK183" s="226">
        <f>ROUND(I183*H183,2)</f>
        <v>0</v>
      </c>
      <c r="BL183" s="18" t="s">
        <v>161</v>
      </c>
      <c r="BM183" s="225" t="s">
        <v>1670</v>
      </c>
    </row>
    <row r="184" s="2" customFormat="1">
      <c r="A184" s="39"/>
      <c r="B184" s="40"/>
      <c r="C184" s="41"/>
      <c r="D184" s="227" t="s">
        <v>163</v>
      </c>
      <c r="E184" s="41"/>
      <c r="F184" s="228" t="s">
        <v>1507</v>
      </c>
      <c r="G184" s="41"/>
      <c r="H184" s="41"/>
      <c r="I184" s="229"/>
      <c r="J184" s="41"/>
      <c r="K184" s="41"/>
      <c r="L184" s="45"/>
      <c r="M184" s="230"/>
      <c r="N184" s="231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163</v>
      </c>
      <c r="AU184" s="18" t="s">
        <v>81</v>
      </c>
    </row>
    <row r="185" s="2" customFormat="1" ht="24.15" customHeight="1">
      <c r="A185" s="39"/>
      <c r="B185" s="40"/>
      <c r="C185" s="257" t="s">
        <v>420</v>
      </c>
      <c r="D185" s="257" t="s">
        <v>370</v>
      </c>
      <c r="E185" s="258" t="s">
        <v>1509</v>
      </c>
      <c r="F185" s="259" t="s">
        <v>1510</v>
      </c>
      <c r="G185" s="260" t="s">
        <v>256</v>
      </c>
      <c r="H185" s="261">
        <v>2</v>
      </c>
      <c r="I185" s="262"/>
      <c r="J185" s="263">
        <f>ROUND(I185*H185,2)</f>
        <v>0</v>
      </c>
      <c r="K185" s="259" t="s">
        <v>257</v>
      </c>
      <c r="L185" s="264"/>
      <c r="M185" s="265" t="s">
        <v>19</v>
      </c>
      <c r="N185" s="266" t="s">
        <v>43</v>
      </c>
      <c r="O185" s="85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5" t="s">
        <v>208</v>
      </c>
      <c r="AT185" s="225" t="s">
        <v>370</v>
      </c>
      <c r="AU185" s="225" t="s">
        <v>81</v>
      </c>
      <c r="AY185" s="18" t="s">
        <v>153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8" t="s">
        <v>79</v>
      </c>
      <c r="BK185" s="226">
        <f>ROUND(I185*H185,2)</f>
        <v>0</v>
      </c>
      <c r="BL185" s="18" t="s">
        <v>161</v>
      </c>
      <c r="BM185" s="225" t="s">
        <v>1671</v>
      </c>
    </row>
    <row r="186" s="2" customFormat="1">
      <c r="A186" s="39"/>
      <c r="B186" s="40"/>
      <c r="C186" s="41"/>
      <c r="D186" s="227" t="s">
        <v>163</v>
      </c>
      <c r="E186" s="41"/>
      <c r="F186" s="228" t="s">
        <v>1510</v>
      </c>
      <c r="G186" s="41"/>
      <c r="H186" s="41"/>
      <c r="I186" s="229"/>
      <c r="J186" s="41"/>
      <c r="K186" s="41"/>
      <c r="L186" s="45"/>
      <c r="M186" s="230"/>
      <c r="N186" s="231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163</v>
      </c>
      <c r="AU186" s="18" t="s">
        <v>81</v>
      </c>
    </row>
    <row r="187" s="2" customFormat="1" ht="16.5" customHeight="1">
      <c r="A187" s="39"/>
      <c r="B187" s="40"/>
      <c r="C187" s="257" t="s">
        <v>426</v>
      </c>
      <c r="D187" s="257" t="s">
        <v>370</v>
      </c>
      <c r="E187" s="258" t="s">
        <v>1512</v>
      </c>
      <c r="F187" s="259" t="s">
        <v>1513</v>
      </c>
      <c r="G187" s="260" t="s">
        <v>256</v>
      </c>
      <c r="H187" s="261">
        <v>1</v>
      </c>
      <c r="I187" s="262"/>
      <c r="J187" s="263">
        <f>ROUND(I187*H187,2)</f>
        <v>0</v>
      </c>
      <c r="K187" s="259" t="s">
        <v>257</v>
      </c>
      <c r="L187" s="264"/>
      <c r="M187" s="265" t="s">
        <v>19</v>
      </c>
      <c r="N187" s="266" t="s">
        <v>43</v>
      </c>
      <c r="O187" s="85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5" t="s">
        <v>208</v>
      </c>
      <c r="AT187" s="225" t="s">
        <v>370</v>
      </c>
      <c r="AU187" s="225" t="s">
        <v>81</v>
      </c>
      <c r="AY187" s="18" t="s">
        <v>153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8" t="s">
        <v>79</v>
      </c>
      <c r="BK187" s="226">
        <f>ROUND(I187*H187,2)</f>
        <v>0</v>
      </c>
      <c r="BL187" s="18" t="s">
        <v>161</v>
      </c>
      <c r="BM187" s="225" t="s">
        <v>1672</v>
      </c>
    </row>
    <row r="188" s="2" customFormat="1">
      <c r="A188" s="39"/>
      <c r="B188" s="40"/>
      <c r="C188" s="41"/>
      <c r="D188" s="227" t="s">
        <v>163</v>
      </c>
      <c r="E188" s="41"/>
      <c r="F188" s="228" t="s">
        <v>1513</v>
      </c>
      <c r="G188" s="41"/>
      <c r="H188" s="41"/>
      <c r="I188" s="229"/>
      <c r="J188" s="41"/>
      <c r="K188" s="41"/>
      <c r="L188" s="45"/>
      <c r="M188" s="230"/>
      <c r="N188" s="23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163</v>
      </c>
      <c r="AU188" s="18" t="s">
        <v>81</v>
      </c>
    </row>
    <row r="189" s="2" customFormat="1" ht="16.5" customHeight="1">
      <c r="A189" s="39"/>
      <c r="B189" s="40"/>
      <c r="C189" s="257" t="s">
        <v>431</v>
      </c>
      <c r="D189" s="257" t="s">
        <v>370</v>
      </c>
      <c r="E189" s="258" t="s">
        <v>1515</v>
      </c>
      <c r="F189" s="259" t="s">
        <v>1516</v>
      </c>
      <c r="G189" s="260" t="s">
        <v>256</v>
      </c>
      <c r="H189" s="261">
        <v>2</v>
      </c>
      <c r="I189" s="262"/>
      <c r="J189" s="263">
        <f>ROUND(I189*H189,2)</f>
        <v>0</v>
      </c>
      <c r="K189" s="259" t="s">
        <v>257</v>
      </c>
      <c r="L189" s="264"/>
      <c r="M189" s="265" t="s">
        <v>19</v>
      </c>
      <c r="N189" s="266" t="s">
        <v>43</v>
      </c>
      <c r="O189" s="85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5" t="s">
        <v>208</v>
      </c>
      <c r="AT189" s="225" t="s">
        <v>370</v>
      </c>
      <c r="AU189" s="225" t="s">
        <v>81</v>
      </c>
      <c r="AY189" s="18" t="s">
        <v>153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8" t="s">
        <v>79</v>
      </c>
      <c r="BK189" s="226">
        <f>ROUND(I189*H189,2)</f>
        <v>0</v>
      </c>
      <c r="BL189" s="18" t="s">
        <v>161</v>
      </c>
      <c r="BM189" s="225" t="s">
        <v>1673</v>
      </c>
    </row>
    <row r="190" s="2" customFormat="1">
      <c r="A190" s="39"/>
      <c r="B190" s="40"/>
      <c r="C190" s="41"/>
      <c r="D190" s="227" t="s">
        <v>163</v>
      </c>
      <c r="E190" s="41"/>
      <c r="F190" s="228" t="s">
        <v>1516</v>
      </c>
      <c r="G190" s="41"/>
      <c r="H190" s="41"/>
      <c r="I190" s="229"/>
      <c r="J190" s="41"/>
      <c r="K190" s="41"/>
      <c r="L190" s="45"/>
      <c r="M190" s="230"/>
      <c r="N190" s="231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163</v>
      </c>
      <c r="AU190" s="18" t="s">
        <v>81</v>
      </c>
    </row>
    <row r="191" s="2" customFormat="1" ht="16.5" customHeight="1">
      <c r="A191" s="39"/>
      <c r="B191" s="40"/>
      <c r="C191" s="257" t="s">
        <v>437</v>
      </c>
      <c r="D191" s="257" t="s">
        <v>370</v>
      </c>
      <c r="E191" s="258" t="s">
        <v>1674</v>
      </c>
      <c r="F191" s="259" t="s">
        <v>1675</v>
      </c>
      <c r="G191" s="260" t="s">
        <v>256</v>
      </c>
      <c r="H191" s="261">
        <v>1</v>
      </c>
      <c r="I191" s="262"/>
      <c r="J191" s="263">
        <f>ROUND(I191*H191,2)</f>
        <v>0</v>
      </c>
      <c r="K191" s="259" t="s">
        <v>257</v>
      </c>
      <c r="L191" s="264"/>
      <c r="M191" s="265" t="s">
        <v>19</v>
      </c>
      <c r="N191" s="266" t="s">
        <v>43</v>
      </c>
      <c r="O191" s="85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5" t="s">
        <v>208</v>
      </c>
      <c r="AT191" s="225" t="s">
        <v>370</v>
      </c>
      <c r="AU191" s="225" t="s">
        <v>81</v>
      </c>
      <c r="AY191" s="18" t="s">
        <v>153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8" t="s">
        <v>79</v>
      </c>
      <c r="BK191" s="226">
        <f>ROUND(I191*H191,2)</f>
        <v>0</v>
      </c>
      <c r="BL191" s="18" t="s">
        <v>161</v>
      </c>
      <c r="BM191" s="225" t="s">
        <v>1676</v>
      </c>
    </row>
    <row r="192" s="2" customFormat="1">
      <c r="A192" s="39"/>
      <c r="B192" s="40"/>
      <c r="C192" s="41"/>
      <c r="D192" s="227" t="s">
        <v>163</v>
      </c>
      <c r="E192" s="41"/>
      <c r="F192" s="228" t="s">
        <v>1675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163</v>
      </c>
      <c r="AU192" s="18" t="s">
        <v>81</v>
      </c>
    </row>
    <row r="193" s="2" customFormat="1" ht="33" customHeight="1">
      <c r="A193" s="39"/>
      <c r="B193" s="40"/>
      <c r="C193" s="257" t="s">
        <v>443</v>
      </c>
      <c r="D193" s="257" t="s">
        <v>370</v>
      </c>
      <c r="E193" s="258" t="s">
        <v>1518</v>
      </c>
      <c r="F193" s="259" t="s">
        <v>1519</v>
      </c>
      <c r="G193" s="260" t="s">
        <v>256</v>
      </c>
      <c r="H193" s="261">
        <v>1</v>
      </c>
      <c r="I193" s="262"/>
      <c r="J193" s="263">
        <f>ROUND(I193*H193,2)</f>
        <v>0</v>
      </c>
      <c r="K193" s="259" t="s">
        <v>257</v>
      </c>
      <c r="L193" s="264"/>
      <c r="M193" s="265" t="s">
        <v>19</v>
      </c>
      <c r="N193" s="266" t="s">
        <v>43</v>
      </c>
      <c r="O193" s="85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5" t="s">
        <v>208</v>
      </c>
      <c r="AT193" s="225" t="s">
        <v>370</v>
      </c>
      <c r="AU193" s="225" t="s">
        <v>81</v>
      </c>
      <c r="AY193" s="18" t="s">
        <v>153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8" t="s">
        <v>79</v>
      </c>
      <c r="BK193" s="226">
        <f>ROUND(I193*H193,2)</f>
        <v>0</v>
      </c>
      <c r="BL193" s="18" t="s">
        <v>161</v>
      </c>
      <c r="BM193" s="225" t="s">
        <v>1677</v>
      </c>
    </row>
    <row r="194" s="2" customFormat="1">
      <c r="A194" s="39"/>
      <c r="B194" s="40"/>
      <c r="C194" s="41"/>
      <c r="D194" s="227" t="s">
        <v>163</v>
      </c>
      <c r="E194" s="41"/>
      <c r="F194" s="228" t="s">
        <v>1519</v>
      </c>
      <c r="G194" s="41"/>
      <c r="H194" s="41"/>
      <c r="I194" s="229"/>
      <c r="J194" s="41"/>
      <c r="K194" s="41"/>
      <c r="L194" s="45"/>
      <c r="M194" s="230"/>
      <c r="N194" s="231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163</v>
      </c>
      <c r="AU194" s="18" t="s">
        <v>81</v>
      </c>
    </row>
    <row r="195" s="2" customFormat="1" ht="16.5" customHeight="1">
      <c r="A195" s="39"/>
      <c r="B195" s="40"/>
      <c r="C195" s="257" t="s">
        <v>450</v>
      </c>
      <c r="D195" s="257" t="s">
        <v>370</v>
      </c>
      <c r="E195" s="258" t="s">
        <v>1521</v>
      </c>
      <c r="F195" s="259" t="s">
        <v>1522</v>
      </c>
      <c r="G195" s="260" t="s">
        <v>256</v>
      </c>
      <c r="H195" s="261">
        <v>15</v>
      </c>
      <c r="I195" s="262"/>
      <c r="J195" s="263">
        <f>ROUND(I195*H195,2)</f>
        <v>0</v>
      </c>
      <c r="K195" s="259" t="s">
        <v>257</v>
      </c>
      <c r="L195" s="264"/>
      <c r="M195" s="265" t="s">
        <v>19</v>
      </c>
      <c r="N195" s="266" t="s">
        <v>43</v>
      </c>
      <c r="O195" s="85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5" t="s">
        <v>208</v>
      </c>
      <c r="AT195" s="225" t="s">
        <v>370</v>
      </c>
      <c r="AU195" s="225" t="s">
        <v>81</v>
      </c>
      <c r="AY195" s="18" t="s">
        <v>153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8" t="s">
        <v>79</v>
      </c>
      <c r="BK195" s="226">
        <f>ROUND(I195*H195,2)</f>
        <v>0</v>
      </c>
      <c r="BL195" s="18" t="s">
        <v>161</v>
      </c>
      <c r="BM195" s="225" t="s">
        <v>1678</v>
      </c>
    </row>
    <row r="196" s="2" customFormat="1">
      <c r="A196" s="39"/>
      <c r="B196" s="40"/>
      <c r="C196" s="41"/>
      <c r="D196" s="227" t="s">
        <v>163</v>
      </c>
      <c r="E196" s="41"/>
      <c r="F196" s="228" t="s">
        <v>1522</v>
      </c>
      <c r="G196" s="41"/>
      <c r="H196" s="41"/>
      <c r="I196" s="229"/>
      <c r="J196" s="41"/>
      <c r="K196" s="41"/>
      <c r="L196" s="45"/>
      <c r="M196" s="230"/>
      <c r="N196" s="231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163</v>
      </c>
      <c r="AU196" s="18" t="s">
        <v>81</v>
      </c>
    </row>
    <row r="197" s="2" customFormat="1" ht="16.5" customHeight="1">
      <c r="A197" s="39"/>
      <c r="B197" s="40"/>
      <c r="C197" s="257" t="s">
        <v>456</v>
      </c>
      <c r="D197" s="257" t="s">
        <v>370</v>
      </c>
      <c r="E197" s="258" t="s">
        <v>1524</v>
      </c>
      <c r="F197" s="259" t="s">
        <v>1525</v>
      </c>
      <c r="G197" s="260" t="s">
        <v>256</v>
      </c>
      <c r="H197" s="261">
        <v>1</v>
      </c>
      <c r="I197" s="262"/>
      <c r="J197" s="263">
        <f>ROUND(I197*H197,2)</f>
        <v>0</v>
      </c>
      <c r="K197" s="259" t="s">
        <v>257</v>
      </c>
      <c r="L197" s="264"/>
      <c r="M197" s="265" t="s">
        <v>19</v>
      </c>
      <c r="N197" s="266" t="s">
        <v>43</v>
      </c>
      <c r="O197" s="85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5" t="s">
        <v>208</v>
      </c>
      <c r="AT197" s="225" t="s">
        <v>370</v>
      </c>
      <c r="AU197" s="225" t="s">
        <v>81</v>
      </c>
      <c r="AY197" s="18" t="s">
        <v>153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8" t="s">
        <v>79</v>
      </c>
      <c r="BK197" s="226">
        <f>ROUND(I197*H197,2)</f>
        <v>0</v>
      </c>
      <c r="BL197" s="18" t="s">
        <v>161</v>
      </c>
      <c r="BM197" s="225" t="s">
        <v>1679</v>
      </c>
    </row>
    <row r="198" s="2" customFormat="1">
      <c r="A198" s="39"/>
      <c r="B198" s="40"/>
      <c r="C198" s="41"/>
      <c r="D198" s="227" t="s">
        <v>163</v>
      </c>
      <c r="E198" s="41"/>
      <c r="F198" s="228" t="s">
        <v>1525</v>
      </c>
      <c r="G198" s="41"/>
      <c r="H198" s="41"/>
      <c r="I198" s="229"/>
      <c r="J198" s="41"/>
      <c r="K198" s="41"/>
      <c r="L198" s="45"/>
      <c r="M198" s="230"/>
      <c r="N198" s="231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163</v>
      </c>
      <c r="AU198" s="18" t="s">
        <v>81</v>
      </c>
    </row>
    <row r="199" s="2" customFormat="1" ht="16.5" customHeight="1">
      <c r="A199" s="39"/>
      <c r="B199" s="40"/>
      <c r="C199" s="257" t="s">
        <v>464</v>
      </c>
      <c r="D199" s="257" t="s">
        <v>370</v>
      </c>
      <c r="E199" s="258" t="s">
        <v>1527</v>
      </c>
      <c r="F199" s="259" t="s">
        <v>1528</v>
      </c>
      <c r="G199" s="260" t="s">
        <v>256</v>
      </c>
      <c r="H199" s="261">
        <v>15</v>
      </c>
      <c r="I199" s="262"/>
      <c r="J199" s="263">
        <f>ROUND(I199*H199,2)</f>
        <v>0</v>
      </c>
      <c r="K199" s="259" t="s">
        <v>257</v>
      </c>
      <c r="L199" s="264"/>
      <c r="M199" s="265" t="s">
        <v>19</v>
      </c>
      <c r="N199" s="266" t="s">
        <v>43</v>
      </c>
      <c r="O199" s="85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5" t="s">
        <v>208</v>
      </c>
      <c r="AT199" s="225" t="s">
        <v>370</v>
      </c>
      <c r="AU199" s="225" t="s">
        <v>81</v>
      </c>
      <c r="AY199" s="18" t="s">
        <v>153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8" t="s">
        <v>79</v>
      </c>
      <c r="BK199" s="226">
        <f>ROUND(I199*H199,2)</f>
        <v>0</v>
      </c>
      <c r="BL199" s="18" t="s">
        <v>161</v>
      </c>
      <c r="BM199" s="225" t="s">
        <v>1680</v>
      </c>
    </row>
    <row r="200" s="2" customFormat="1">
      <c r="A200" s="39"/>
      <c r="B200" s="40"/>
      <c r="C200" s="41"/>
      <c r="D200" s="227" t="s">
        <v>163</v>
      </c>
      <c r="E200" s="41"/>
      <c r="F200" s="228" t="s">
        <v>1528</v>
      </c>
      <c r="G200" s="41"/>
      <c r="H200" s="41"/>
      <c r="I200" s="229"/>
      <c r="J200" s="41"/>
      <c r="K200" s="41"/>
      <c r="L200" s="45"/>
      <c r="M200" s="230"/>
      <c r="N200" s="231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163</v>
      </c>
      <c r="AU200" s="18" t="s">
        <v>81</v>
      </c>
    </row>
    <row r="201" s="2" customFormat="1" ht="16.5" customHeight="1">
      <c r="A201" s="39"/>
      <c r="B201" s="40"/>
      <c r="C201" s="257" t="s">
        <v>470</v>
      </c>
      <c r="D201" s="257" t="s">
        <v>370</v>
      </c>
      <c r="E201" s="258" t="s">
        <v>1530</v>
      </c>
      <c r="F201" s="259" t="s">
        <v>1531</v>
      </c>
      <c r="G201" s="260" t="s">
        <v>256</v>
      </c>
      <c r="H201" s="261">
        <v>5</v>
      </c>
      <c r="I201" s="262"/>
      <c r="J201" s="263">
        <f>ROUND(I201*H201,2)</f>
        <v>0</v>
      </c>
      <c r="K201" s="259" t="s">
        <v>257</v>
      </c>
      <c r="L201" s="264"/>
      <c r="M201" s="265" t="s">
        <v>19</v>
      </c>
      <c r="N201" s="266" t="s">
        <v>43</v>
      </c>
      <c r="O201" s="85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5" t="s">
        <v>208</v>
      </c>
      <c r="AT201" s="225" t="s">
        <v>370</v>
      </c>
      <c r="AU201" s="225" t="s">
        <v>81</v>
      </c>
      <c r="AY201" s="18" t="s">
        <v>153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8" t="s">
        <v>79</v>
      </c>
      <c r="BK201" s="226">
        <f>ROUND(I201*H201,2)</f>
        <v>0</v>
      </c>
      <c r="BL201" s="18" t="s">
        <v>161</v>
      </c>
      <c r="BM201" s="225" t="s">
        <v>1681</v>
      </c>
    </row>
    <row r="202" s="2" customFormat="1">
      <c r="A202" s="39"/>
      <c r="B202" s="40"/>
      <c r="C202" s="41"/>
      <c r="D202" s="227" t="s">
        <v>163</v>
      </c>
      <c r="E202" s="41"/>
      <c r="F202" s="228" t="s">
        <v>1531</v>
      </c>
      <c r="G202" s="41"/>
      <c r="H202" s="41"/>
      <c r="I202" s="229"/>
      <c r="J202" s="41"/>
      <c r="K202" s="41"/>
      <c r="L202" s="45"/>
      <c r="M202" s="230"/>
      <c r="N202" s="231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163</v>
      </c>
      <c r="AU202" s="18" t="s">
        <v>81</v>
      </c>
    </row>
    <row r="203" s="2" customFormat="1" ht="24.15" customHeight="1">
      <c r="A203" s="39"/>
      <c r="B203" s="40"/>
      <c r="C203" s="257" t="s">
        <v>476</v>
      </c>
      <c r="D203" s="257" t="s">
        <v>370</v>
      </c>
      <c r="E203" s="258" t="s">
        <v>1533</v>
      </c>
      <c r="F203" s="259" t="s">
        <v>1534</v>
      </c>
      <c r="G203" s="260" t="s">
        <v>246</v>
      </c>
      <c r="H203" s="261">
        <v>70</v>
      </c>
      <c r="I203" s="262"/>
      <c r="J203" s="263">
        <f>ROUND(I203*H203,2)</f>
        <v>0</v>
      </c>
      <c r="K203" s="259" t="s">
        <v>257</v>
      </c>
      <c r="L203" s="264"/>
      <c r="M203" s="265" t="s">
        <v>19</v>
      </c>
      <c r="N203" s="266" t="s">
        <v>43</v>
      </c>
      <c r="O203" s="85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5" t="s">
        <v>208</v>
      </c>
      <c r="AT203" s="225" t="s">
        <v>370</v>
      </c>
      <c r="AU203" s="225" t="s">
        <v>81</v>
      </c>
      <c r="AY203" s="18" t="s">
        <v>153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8" t="s">
        <v>79</v>
      </c>
      <c r="BK203" s="226">
        <f>ROUND(I203*H203,2)</f>
        <v>0</v>
      </c>
      <c r="BL203" s="18" t="s">
        <v>161</v>
      </c>
      <c r="BM203" s="225" t="s">
        <v>1682</v>
      </c>
    </row>
    <row r="204" s="2" customFormat="1">
      <c r="A204" s="39"/>
      <c r="B204" s="40"/>
      <c r="C204" s="41"/>
      <c r="D204" s="227" t="s">
        <v>163</v>
      </c>
      <c r="E204" s="41"/>
      <c r="F204" s="228" t="s">
        <v>1534</v>
      </c>
      <c r="G204" s="41"/>
      <c r="H204" s="41"/>
      <c r="I204" s="229"/>
      <c r="J204" s="41"/>
      <c r="K204" s="41"/>
      <c r="L204" s="45"/>
      <c r="M204" s="230"/>
      <c r="N204" s="231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163</v>
      </c>
      <c r="AU204" s="18" t="s">
        <v>81</v>
      </c>
    </row>
    <row r="205" s="2" customFormat="1" ht="21.75" customHeight="1">
      <c r="A205" s="39"/>
      <c r="B205" s="40"/>
      <c r="C205" s="257" t="s">
        <v>484</v>
      </c>
      <c r="D205" s="257" t="s">
        <v>370</v>
      </c>
      <c r="E205" s="258" t="s">
        <v>1536</v>
      </c>
      <c r="F205" s="259" t="s">
        <v>1537</v>
      </c>
      <c r="G205" s="260" t="s">
        <v>256</v>
      </c>
      <c r="H205" s="261">
        <v>10</v>
      </c>
      <c r="I205" s="262"/>
      <c r="J205" s="263">
        <f>ROUND(I205*H205,2)</f>
        <v>0</v>
      </c>
      <c r="K205" s="259" t="s">
        <v>257</v>
      </c>
      <c r="L205" s="264"/>
      <c r="M205" s="265" t="s">
        <v>19</v>
      </c>
      <c r="N205" s="266" t="s">
        <v>43</v>
      </c>
      <c r="O205" s="85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5" t="s">
        <v>208</v>
      </c>
      <c r="AT205" s="225" t="s">
        <v>370</v>
      </c>
      <c r="AU205" s="225" t="s">
        <v>81</v>
      </c>
      <c r="AY205" s="18" t="s">
        <v>153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8" t="s">
        <v>79</v>
      </c>
      <c r="BK205" s="226">
        <f>ROUND(I205*H205,2)</f>
        <v>0</v>
      </c>
      <c r="BL205" s="18" t="s">
        <v>161</v>
      </c>
      <c r="BM205" s="225" t="s">
        <v>1683</v>
      </c>
    </row>
    <row r="206" s="2" customFormat="1">
      <c r="A206" s="39"/>
      <c r="B206" s="40"/>
      <c r="C206" s="41"/>
      <c r="D206" s="227" t="s">
        <v>163</v>
      </c>
      <c r="E206" s="41"/>
      <c r="F206" s="228" t="s">
        <v>1537</v>
      </c>
      <c r="G206" s="41"/>
      <c r="H206" s="41"/>
      <c r="I206" s="229"/>
      <c r="J206" s="41"/>
      <c r="K206" s="41"/>
      <c r="L206" s="45"/>
      <c r="M206" s="230"/>
      <c r="N206" s="231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163</v>
      </c>
      <c r="AU206" s="18" t="s">
        <v>81</v>
      </c>
    </row>
    <row r="207" s="2" customFormat="1" ht="24.15" customHeight="1">
      <c r="A207" s="39"/>
      <c r="B207" s="40"/>
      <c r="C207" s="257" t="s">
        <v>491</v>
      </c>
      <c r="D207" s="257" t="s">
        <v>370</v>
      </c>
      <c r="E207" s="258" t="s">
        <v>1539</v>
      </c>
      <c r="F207" s="259" t="s">
        <v>1540</v>
      </c>
      <c r="G207" s="260" t="s">
        <v>246</v>
      </c>
      <c r="H207" s="261">
        <v>100</v>
      </c>
      <c r="I207" s="262"/>
      <c r="J207" s="263">
        <f>ROUND(I207*H207,2)</f>
        <v>0</v>
      </c>
      <c r="K207" s="259" t="s">
        <v>257</v>
      </c>
      <c r="L207" s="264"/>
      <c r="M207" s="265" t="s">
        <v>19</v>
      </c>
      <c r="N207" s="266" t="s">
        <v>43</v>
      </c>
      <c r="O207" s="85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5" t="s">
        <v>208</v>
      </c>
      <c r="AT207" s="225" t="s">
        <v>370</v>
      </c>
      <c r="AU207" s="225" t="s">
        <v>81</v>
      </c>
      <c r="AY207" s="18" t="s">
        <v>153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8" t="s">
        <v>79</v>
      </c>
      <c r="BK207" s="226">
        <f>ROUND(I207*H207,2)</f>
        <v>0</v>
      </c>
      <c r="BL207" s="18" t="s">
        <v>161</v>
      </c>
      <c r="BM207" s="225" t="s">
        <v>1684</v>
      </c>
    </row>
    <row r="208" s="2" customFormat="1">
      <c r="A208" s="39"/>
      <c r="B208" s="40"/>
      <c r="C208" s="41"/>
      <c r="D208" s="227" t="s">
        <v>163</v>
      </c>
      <c r="E208" s="41"/>
      <c r="F208" s="228" t="s">
        <v>1540</v>
      </c>
      <c r="G208" s="41"/>
      <c r="H208" s="41"/>
      <c r="I208" s="229"/>
      <c r="J208" s="41"/>
      <c r="K208" s="41"/>
      <c r="L208" s="45"/>
      <c r="M208" s="230"/>
      <c r="N208" s="231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163</v>
      </c>
      <c r="AU208" s="18" t="s">
        <v>81</v>
      </c>
    </row>
    <row r="209" s="2" customFormat="1" ht="24.15" customHeight="1">
      <c r="A209" s="39"/>
      <c r="B209" s="40"/>
      <c r="C209" s="257" t="s">
        <v>497</v>
      </c>
      <c r="D209" s="257" t="s">
        <v>370</v>
      </c>
      <c r="E209" s="258" t="s">
        <v>1542</v>
      </c>
      <c r="F209" s="259" t="s">
        <v>1543</v>
      </c>
      <c r="G209" s="260" t="s">
        <v>246</v>
      </c>
      <c r="H209" s="261">
        <v>2</v>
      </c>
      <c r="I209" s="262"/>
      <c r="J209" s="263">
        <f>ROUND(I209*H209,2)</f>
        <v>0</v>
      </c>
      <c r="K209" s="259" t="s">
        <v>257</v>
      </c>
      <c r="L209" s="264"/>
      <c r="M209" s="265" t="s">
        <v>19</v>
      </c>
      <c r="N209" s="266" t="s">
        <v>43</v>
      </c>
      <c r="O209" s="85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5" t="s">
        <v>208</v>
      </c>
      <c r="AT209" s="225" t="s">
        <v>370</v>
      </c>
      <c r="AU209" s="225" t="s">
        <v>81</v>
      </c>
      <c r="AY209" s="18" t="s">
        <v>153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8" t="s">
        <v>79</v>
      </c>
      <c r="BK209" s="226">
        <f>ROUND(I209*H209,2)</f>
        <v>0</v>
      </c>
      <c r="BL209" s="18" t="s">
        <v>161</v>
      </c>
      <c r="BM209" s="225" t="s">
        <v>1685</v>
      </c>
    </row>
    <row r="210" s="2" customFormat="1">
      <c r="A210" s="39"/>
      <c r="B210" s="40"/>
      <c r="C210" s="41"/>
      <c r="D210" s="227" t="s">
        <v>163</v>
      </c>
      <c r="E210" s="41"/>
      <c r="F210" s="228" t="s">
        <v>1543</v>
      </c>
      <c r="G210" s="41"/>
      <c r="H210" s="41"/>
      <c r="I210" s="229"/>
      <c r="J210" s="41"/>
      <c r="K210" s="41"/>
      <c r="L210" s="45"/>
      <c r="M210" s="230"/>
      <c r="N210" s="231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163</v>
      </c>
      <c r="AU210" s="18" t="s">
        <v>81</v>
      </c>
    </row>
    <row r="211" s="2" customFormat="1" ht="16.5" customHeight="1">
      <c r="A211" s="39"/>
      <c r="B211" s="40"/>
      <c r="C211" s="257" t="s">
        <v>503</v>
      </c>
      <c r="D211" s="257" t="s">
        <v>370</v>
      </c>
      <c r="E211" s="258" t="s">
        <v>1545</v>
      </c>
      <c r="F211" s="259" t="s">
        <v>1546</v>
      </c>
      <c r="G211" s="260" t="s">
        <v>256</v>
      </c>
      <c r="H211" s="261">
        <v>2</v>
      </c>
      <c r="I211" s="262"/>
      <c r="J211" s="263">
        <f>ROUND(I211*H211,2)</f>
        <v>0</v>
      </c>
      <c r="K211" s="259" t="s">
        <v>257</v>
      </c>
      <c r="L211" s="264"/>
      <c r="M211" s="265" t="s">
        <v>19</v>
      </c>
      <c r="N211" s="266" t="s">
        <v>43</v>
      </c>
      <c r="O211" s="85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5" t="s">
        <v>208</v>
      </c>
      <c r="AT211" s="225" t="s">
        <v>370</v>
      </c>
      <c r="AU211" s="225" t="s">
        <v>81</v>
      </c>
      <c r="AY211" s="18" t="s">
        <v>153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8" t="s">
        <v>79</v>
      </c>
      <c r="BK211" s="226">
        <f>ROUND(I211*H211,2)</f>
        <v>0</v>
      </c>
      <c r="BL211" s="18" t="s">
        <v>161</v>
      </c>
      <c r="BM211" s="225" t="s">
        <v>1686</v>
      </c>
    </row>
    <row r="212" s="2" customFormat="1">
      <c r="A212" s="39"/>
      <c r="B212" s="40"/>
      <c r="C212" s="41"/>
      <c r="D212" s="227" t="s">
        <v>163</v>
      </c>
      <c r="E212" s="41"/>
      <c r="F212" s="228" t="s">
        <v>1546</v>
      </c>
      <c r="G212" s="41"/>
      <c r="H212" s="41"/>
      <c r="I212" s="229"/>
      <c r="J212" s="41"/>
      <c r="K212" s="41"/>
      <c r="L212" s="45"/>
      <c r="M212" s="230"/>
      <c r="N212" s="231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163</v>
      </c>
      <c r="AU212" s="18" t="s">
        <v>81</v>
      </c>
    </row>
    <row r="213" s="2" customFormat="1" ht="16.5" customHeight="1">
      <c r="A213" s="39"/>
      <c r="B213" s="40"/>
      <c r="C213" s="257" t="s">
        <v>509</v>
      </c>
      <c r="D213" s="257" t="s">
        <v>370</v>
      </c>
      <c r="E213" s="258" t="s">
        <v>1548</v>
      </c>
      <c r="F213" s="259" t="s">
        <v>1549</v>
      </c>
      <c r="G213" s="260" t="s">
        <v>256</v>
      </c>
      <c r="H213" s="261">
        <v>1</v>
      </c>
      <c r="I213" s="262"/>
      <c r="J213" s="263">
        <f>ROUND(I213*H213,2)</f>
        <v>0</v>
      </c>
      <c r="K213" s="259" t="s">
        <v>257</v>
      </c>
      <c r="L213" s="264"/>
      <c r="M213" s="265" t="s">
        <v>19</v>
      </c>
      <c r="N213" s="266" t="s">
        <v>43</v>
      </c>
      <c r="O213" s="85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5" t="s">
        <v>208</v>
      </c>
      <c r="AT213" s="225" t="s">
        <v>370</v>
      </c>
      <c r="AU213" s="225" t="s">
        <v>81</v>
      </c>
      <c r="AY213" s="18" t="s">
        <v>153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8" t="s">
        <v>79</v>
      </c>
      <c r="BK213" s="226">
        <f>ROUND(I213*H213,2)</f>
        <v>0</v>
      </c>
      <c r="BL213" s="18" t="s">
        <v>161</v>
      </c>
      <c r="BM213" s="225" t="s">
        <v>1687</v>
      </c>
    </row>
    <row r="214" s="2" customFormat="1">
      <c r="A214" s="39"/>
      <c r="B214" s="40"/>
      <c r="C214" s="41"/>
      <c r="D214" s="227" t="s">
        <v>163</v>
      </c>
      <c r="E214" s="41"/>
      <c r="F214" s="228" t="s">
        <v>1549</v>
      </c>
      <c r="G214" s="41"/>
      <c r="H214" s="41"/>
      <c r="I214" s="229"/>
      <c r="J214" s="41"/>
      <c r="K214" s="41"/>
      <c r="L214" s="45"/>
      <c r="M214" s="230"/>
      <c r="N214" s="231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163</v>
      </c>
      <c r="AU214" s="18" t="s">
        <v>81</v>
      </c>
    </row>
    <row r="215" s="12" customFormat="1" ht="25.92" customHeight="1">
      <c r="A215" s="12"/>
      <c r="B215" s="198"/>
      <c r="C215" s="199"/>
      <c r="D215" s="200" t="s">
        <v>71</v>
      </c>
      <c r="E215" s="201" t="s">
        <v>1551</v>
      </c>
      <c r="F215" s="201" t="s">
        <v>1552</v>
      </c>
      <c r="G215" s="199"/>
      <c r="H215" s="199"/>
      <c r="I215" s="202"/>
      <c r="J215" s="203">
        <f>BK215</f>
        <v>0</v>
      </c>
      <c r="K215" s="199"/>
      <c r="L215" s="204"/>
      <c r="M215" s="205"/>
      <c r="N215" s="206"/>
      <c r="O215" s="206"/>
      <c r="P215" s="207">
        <f>SUM(P216:P235)</f>
        <v>0</v>
      </c>
      <c r="Q215" s="206"/>
      <c r="R215" s="207">
        <f>SUM(R216:R235)</f>
        <v>0</v>
      </c>
      <c r="S215" s="206"/>
      <c r="T215" s="208">
        <f>SUM(T216:T235)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9" t="s">
        <v>79</v>
      </c>
      <c r="AT215" s="210" t="s">
        <v>71</v>
      </c>
      <c r="AU215" s="210" t="s">
        <v>72</v>
      </c>
      <c r="AY215" s="209" t="s">
        <v>153</v>
      </c>
      <c r="BK215" s="211">
        <f>SUM(BK216:BK235)</f>
        <v>0</v>
      </c>
    </row>
    <row r="216" s="2" customFormat="1" ht="16.5" customHeight="1">
      <c r="A216" s="39"/>
      <c r="B216" s="40"/>
      <c r="C216" s="257" t="s">
        <v>515</v>
      </c>
      <c r="D216" s="257" t="s">
        <v>370</v>
      </c>
      <c r="E216" s="258" t="s">
        <v>1553</v>
      </c>
      <c r="F216" s="259" t="s">
        <v>1554</v>
      </c>
      <c r="G216" s="260" t="s">
        <v>246</v>
      </c>
      <c r="H216" s="261">
        <v>5</v>
      </c>
      <c r="I216" s="262"/>
      <c r="J216" s="263">
        <f>ROUND(I216*H216,2)</f>
        <v>0</v>
      </c>
      <c r="K216" s="259" t="s">
        <v>257</v>
      </c>
      <c r="L216" s="264"/>
      <c r="M216" s="265" t="s">
        <v>19</v>
      </c>
      <c r="N216" s="266" t="s">
        <v>43</v>
      </c>
      <c r="O216" s="85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5" t="s">
        <v>208</v>
      </c>
      <c r="AT216" s="225" t="s">
        <v>370</v>
      </c>
      <c r="AU216" s="225" t="s">
        <v>79</v>
      </c>
      <c r="AY216" s="18" t="s">
        <v>153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8" t="s">
        <v>79</v>
      </c>
      <c r="BK216" s="226">
        <f>ROUND(I216*H216,2)</f>
        <v>0</v>
      </c>
      <c r="BL216" s="18" t="s">
        <v>161</v>
      </c>
      <c r="BM216" s="225" t="s">
        <v>1688</v>
      </c>
    </row>
    <row r="217" s="2" customFormat="1">
      <c r="A217" s="39"/>
      <c r="B217" s="40"/>
      <c r="C217" s="41"/>
      <c r="D217" s="227" t="s">
        <v>163</v>
      </c>
      <c r="E217" s="41"/>
      <c r="F217" s="228" t="s">
        <v>1554</v>
      </c>
      <c r="G217" s="41"/>
      <c r="H217" s="41"/>
      <c r="I217" s="229"/>
      <c r="J217" s="41"/>
      <c r="K217" s="41"/>
      <c r="L217" s="45"/>
      <c r="M217" s="230"/>
      <c r="N217" s="231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163</v>
      </c>
      <c r="AU217" s="18" t="s">
        <v>79</v>
      </c>
    </row>
    <row r="218" s="2" customFormat="1" ht="16.5" customHeight="1">
      <c r="A218" s="39"/>
      <c r="B218" s="40"/>
      <c r="C218" s="257" t="s">
        <v>522</v>
      </c>
      <c r="D218" s="257" t="s">
        <v>370</v>
      </c>
      <c r="E218" s="258" t="s">
        <v>1556</v>
      </c>
      <c r="F218" s="259" t="s">
        <v>1557</v>
      </c>
      <c r="G218" s="260" t="s">
        <v>246</v>
      </c>
      <c r="H218" s="261">
        <v>15</v>
      </c>
      <c r="I218" s="262"/>
      <c r="J218" s="263">
        <f>ROUND(I218*H218,2)</f>
        <v>0</v>
      </c>
      <c r="K218" s="259" t="s">
        <v>257</v>
      </c>
      <c r="L218" s="264"/>
      <c r="M218" s="265" t="s">
        <v>19</v>
      </c>
      <c r="N218" s="266" t="s">
        <v>43</v>
      </c>
      <c r="O218" s="85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5" t="s">
        <v>208</v>
      </c>
      <c r="AT218" s="225" t="s">
        <v>370</v>
      </c>
      <c r="AU218" s="225" t="s">
        <v>79</v>
      </c>
      <c r="AY218" s="18" t="s">
        <v>153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8" t="s">
        <v>79</v>
      </c>
      <c r="BK218" s="226">
        <f>ROUND(I218*H218,2)</f>
        <v>0</v>
      </c>
      <c r="BL218" s="18" t="s">
        <v>161</v>
      </c>
      <c r="BM218" s="225" t="s">
        <v>1689</v>
      </c>
    </row>
    <row r="219" s="2" customFormat="1">
      <c r="A219" s="39"/>
      <c r="B219" s="40"/>
      <c r="C219" s="41"/>
      <c r="D219" s="227" t="s">
        <v>163</v>
      </c>
      <c r="E219" s="41"/>
      <c r="F219" s="228" t="s">
        <v>1557</v>
      </c>
      <c r="G219" s="41"/>
      <c r="H219" s="41"/>
      <c r="I219" s="229"/>
      <c r="J219" s="41"/>
      <c r="K219" s="41"/>
      <c r="L219" s="45"/>
      <c r="M219" s="230"/>
      <c r="N219" s="231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163</v>
      </c>
      <c r="AU219" s="18" t="s">
        <v>79</v>
      </c>
    </row>
    <row r="220" s="2" customFormat="1" ht="16.5" customHeight="1">
      <c r="A220" s="39"/>
      <c r="B220" s="40"/>
      <c r="C220" s="257" t="s">
        <v>528</v>
      </c>
      <c r="D220" s="257" t="s">
        <v>370</v>
      </c>
      <c r="E220" s="258" t="s">
        <v>1559</v>
      </c>
      <c r="F220" s="259" t="s">
        <v>1560</v>
      </c>
      <c r="G220" s="260" t="s">
        <v>246</v>
      </c>
      <c r="H220" s="261">
        <v>190</v>
      </c>
      <c r="I220" s="262"/>
      <c r="J220" s="263">
        <f>ROUND(I220*H220,2)</f>
        <v>0</v>
      </c>
      <c r="K220" s="259" t="s">
        <v>257</v>
      </c>
      <c r="L220" s="264"/>
      <c r="M220" s="265" t="s">
        <v>19</v>
      </c>
      <c r="N220" s="266" t="s">
        <v>43</v>
      </c>
      <c r="O220" s="85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5" t="s">
        <v>208</v>
      </c>
      <c r="AT220" s="225" t="s">
        <v>370</v>
      </c>
      <c r="AU220" s="225" t="s">
        <v>79</v>
      </c>
      <c r="AY220" s="18" t="s">
        <v>153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8" t="s">
        <v>79</v>
      </c>
      <c r="BK220" s="226">
        <f>ROUND(I220*H220,2)</f>
        <v>0</v>
      </c>
      <c r="BL220" s="18" t="s">
        <v>161</v>
      </c>
      <c r="BM220" s="225" t="s">
        <v>1690</v>
      </c>
    </row>
    <row r="221" s="2" customFormat="1">
      <c r="A221" s="39"/>
      <c r="B221" s="40"/>
      <c r="C221" s="41"/>
      <c r="D221" s="227" t="s">
        <v>163</v>
      </c>
      <c r="E221" s="41"/>
      <c r="F221" s="228" t="s">
        <v>1560</v>
      </c>
      <c r="G221" s="41"/>
      <c r="H221" s="41"/>
      <c r="I221" s="229"/>
      <c r="J221" s="41"/>
      <c r="K221" s="41"/>
      <c r="L221" s="45"/>
      <c r="M221" s="230"/>
      <c r="N221" s="231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163</v>
      </c>
      <c r="AU221" s="18" t="s">
        <v>79</v>
      </c>
    </row>
    <row r="222" s="2" customFormat="1" ht="16.5" customHeight="1">
      <c r="A222" s="39"/>
      <c r="B222" s="40"/>
      <c r="C222" s="257" t="s">
        <v>536</v>
      </c>
      <c r="D222" s="257" t="s">
        <v>370</v>
      </c>
      <c r="E222" s="258" t="s">
        <v>1562</v>
      </c>
      <c r="F222" s="259" t="s">
        <v>1563</v>
      </c>
      <c r="G222" s="260" t="s">
        <v>246</v>
      </c>
      <c r="H222" s="261">
        <v>120</v>
      </c>
      <c r="I222" s="262"/>
      <c r="J222" s="263">
        <f>ROUND(I222*H222,2)</f>
        <v>0</v>
      </c>
      <c r="K222" s="259" t="s">
        <v>257</v>
      </c>
      <c r="L222" s="264"/>
      <c r="M222" s="265" t="s">
        <v>19</v>
      </c>
      <c r="N222" s="266" t="s">
        <v>43</v>
      </c>
      <c r="O222" s="85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5" t="s">
        <v>208</v>
      </c>
      <c r="AT222" s="225" t="s">
        <v>370</v>
      </c>
      <c r="AU222" s="225" t="s">
        <v>79</v>
      </c>
      <c r="AY222" s="18" t="s">
        <v>153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8" t="s">
        <v>79</v>
      </c>
      <c r="BK222" s="226">
        <f>ROUND(I222*H222,2)</f>
        <v>0</v>
      </c>
      <c r="BL222" s="18" t="s">
        <v>161</v>
      </c>
      <c r="BM222" s="225" t="s">
        <v>1691</v>
      </c>
    </row>
    <row r="223" s="2" customFormat="1">
      <c r="A223" s="39"/>
      <c r="B223" s="40"/>
      <c r="C223" s="41"/>
      <c r="D223" s="227" t="s">
        <v>163</v>
      </c>
      <c r="E223" s="41"/>
      <c r="F223" s="228" t="s">
        <v>1563</v>
      </c>
      <c r="G223" s="41"/>
      <c r="H223" s="41"/>
      <c r="I223" s="229"/>
      <c r="J223" s="41"/>
      <c r="K223" s="41"/>
      <c r="L223" s="45"/>
      <c r="M223" s="230"/>
      <c r="N223" s="231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163</v>
      </c>
      <c r="AU223" s="18" t="s">
        <v>79</v>
      </c>
    </row>
    <row r="224" s="2" customFormat="1" ht="16.5" customHeight="1">
      <c r="A224" s="39"/>
      <c r="B224" s="40"/>
      <c r="C224" s="257" t="s">
        <v>542</v>
      </c>
      <c r="D224" s="257" t="s">
        <v>370</v>
      </c>
      <c r="E224" s="258" t="s">
        <v>1565</v>
      </c>
      <c r="F224" s="259" t="s">
        <v>1566</v>
      </c>
      <c r="G224" s="260" t="s">
        <v>246</v>
      </c>
      <c r="H224" s="261">
        <v>5</v>
      </c>
      <c r="I224" s="262"/>
      <c r="J224" s="263">
        <f>ROUND(I224*H224,2)</f>
        <v>0</v>
      </c>
      <c r="K224" s="259" t="s">
        <v>257</v>
      </c>
      <c r="L224" s="264"/>
      <c r="M224" s="265" t="s">
        <v>19</v>
      </c>
      <c r="N224" s="266" t="s">
        <v>43</v>
      </c>
      <c r="O224" s="85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5" t="s">
        <v>208</v>
      </c>
      <c r="AT224" s="225" t="s">
        <v>370</v>
      </c>
      <c r="AU224" s="225" t="s">
        <v>79</v>
      </c>
      <c r="AY224" s="18" t="s">
        <v>153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8" t="s">
        <v>79</v>
      </c>
      <c r="BK224" s="226">
        <f>ROUND(I224*H224,2)</f>
        <v>0</v>
      </c>
      <c r="BL224" s="18" t="s">
        <v>161</v>
      </c>
      <c r="BM224" s="225" t="s">
        <v>1692</v>
      </c>
    </row>
    <row r="225" s="2" customFormat="1">
      <c r="A225" s="39"/>
      <c r="B225" s="40"/>
      <c r="C225" s="41"/>
      <c r="D225" s="227" t="s">
        <v>163</v>
      </c>
      <c r="E225" s="41"/>
      <c r="F225" s="228" t="s">
        <v>1566</v>
      </c>
      <c r="G225" s="41"/>
      <c r="H225" s="41"/>
      <c r="I225" s="229"/>
      <c r="J225" s="41"/>
      <c r="K225" s="41"/>
      <c r="L225" s="45"/>
      <c r="M225" s="230"/>
      <c r="N225" s="231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163</v>
      </c>
      <c r="AU225" s="18" t="s">
        <v>79</v>
      </c>
    </row>
    <row r="226" s="2" customFormat="1" ht="16.5" customHeight="1">
      <c r="A226" s="39"/>
      <c r="B226" s="40"/>
      <c r="C226" s="257" t="s">
        <v>549</v>
      </c>
      <c r="D226" s="257" t="s">
        <v>370</v>
      </c>
      <c r="E226" s="258" t="s">
        <v>1568</v>
      </c>
      <c r="F226" s="259" t="s">
        <v>1569</v>
      </c>
      <c r="G226" s="260" t="s">
        <v>246</v>
      </c>
      <c r="H226" s="261">
        <v>10</v>
      </c>
      <c r="I226" s="262"/>
      <c r="J226" s="263">
        <f>ROUND(I226*H226,2)</f>
        <v>0</v>
      </c>
      <c r="K226" s="259" t="s">
        <v>257</v>
      </c>
      <c r="L226" s="264"/>
      <c r="M226" s="265" t="s">
        <v>19</v>
      </c>
      <c r="N226" s="266" t="s">
        <v>43</v>
      </c>
      <c r="O226" s="85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5" t="s">
        <v>208</v>
      </c>
      <c r="AT226" s="225" t="s">
        <v>370</v>
      </c>
      <c r="AU226" s="225" t="s">
        <v>79</v>
      </c>
      <c r="AY226" s="18" t="s">
        <v>153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8" t="s">
        <v>79</v>
      </c>
      <c r="BK226" s="226">
        <f>ROUND(I226*H226,2)</f>
        <v>0</v>
      </c>
      <c r="BL226" s="18" t="s">
        <v>161</v>
      </c>
      <c r="BM226" s="225" t="s">
        <v>1693</v>
      </c>
    </row>
    <row r="227" s="2" customFormat="1">
      <c r="A227" s="39"/>
      <c r="B227" s="40"/>
      <c r="C227" s="41"/>
      <c r="D227" s="227" t="s">
        <v>163</v>
      </c>
      <c r="E227" s="41"/>
      <c r="F227" s="228" t="s">
        <v>1569</v>
      </c>
      <c r="G227" s="41"/>
      <c r="H227" s="41"/>
      <c r="I227" s="229"/>
      <c r="J227" s="41"/>
      <c r="K227" s="41"/>
      <c r="L227" s="45"/>
      <c r="M227" s="230"/>
      <c r="N227" s="231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163</v>
      </c>
      <c r="AU227" s="18" t="s">
        <v>79</v>
      </c>
    </row>
    <row r="228" s="2" customFormat="1" ht="16.5" customHeight="1">
      <c r="A228" s="39"/>
      <c r="B228" s="40"/>
      <c r="C228" s="257" t="s">
        <v>554</v>
      </c>
      <c r="D228" s="257" t="s">
        <v>370</v>
      </c>
      <c r="E228" s="258" t="s">
        <v>1571</v>
      </c>
      <c r="F228" s="259" t="s">
        <v>1572</v>
      </c>
      <c r="G228" s="260" t="s">
        <v>246</v>
      </c>
      <c r="H228" s="261">
        <v>60</v>
      </c>
      <c r="I228" s="262"/>
      <c r="J228" s="263">
        <f>ROUND(I228*H228,2)</f>
        <v>0</v>
      </c>
      <c r="K228" s="259" t="s">
        <v>257</v>
      </c>
      <c r="L228" s="264"/>
      <c r="M228" s="265" t="s">
        <v>19</v>
      </c>
      <c r="N228" s="266" t="s">
        <v>43</v>
      </c>
      <c r="O228" s="85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5" t="s">
        <v>208</v>
      </c>
      <c r="AT228" s="225" t="s">
        <v>370</v>
      </c>
      <c r="AU228" s="225" t="s">
        <v>79</v>
      </c>
      <c r="AY228" s="18" t="s">
        <v>153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8" t="s">
        <v>79</v>
      </c>
      <c r="BK228" s="226">
        <f>ROUND(I228*H228,2)</f>
        <v>0</v>
      </c>
      <c r="BL228" s="18" t="s">
        <v>161</v>
      </c>
      <c r="BM228" s="225" t="s">
        <v>1694</v>
      </c>
    </row>
    <row r="229" s="2" customFormat="1">
      <c r="A229" s="39"/>
      <c r="B229" s="40"/>
      <c r="C229" s="41"/>
      <c r="D229" s="227" t="s">
        <v>163</v>
      </c>
      <c r="E229" s="41"/>
      <c r="F229" s="228" t="s">
        <v>1572</v>
      </c>
      <c r="G229" s="41"/>
      <c r="H229" s="41"/>
      <c r="I229" s="229"/>
      <c r="J229" s="41"/>
      <c r="K229" s="41"/>
      <c r="L229" s="45"/>
      <c r="M229" s="230"/>
      <c r="N229" s="231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163</v>
      </c>
      <c r="AU229" s="18" t="s">
        <v>79</v>
      </c>
    </row>
    <row r="230" s="2" customFormat="1" ht="16.5" customHeight="1">
      <c r="A230" s="39"/>
      <c r="B230" s="40"/>
      <c r="C230" s="257" t="s">
        <v>561</v>
      </c>
      <c r="D230" s="257" t="s">
        <v>370</v>
      </c>
      <c r="E230" s="258" t="s">
        <v>1574</v>
      </c>
      <c r="F230" s="259" t="s">
        <v>1575</v>
      </c>
      <c r="G230" s="260" t="s">
        <v>246</v>
      </c>
      <c r="H230" s="261">
        <v>90</v>
      </c>
      <c r="I230" s="262"/>
      <c r="J230" s="263">
        <f>ROUND(I230*H230,2)</f>
        <v>0</v>
      </c>
      <c r="K230" s="259" t="s">
        <v>257</v>
      </c>
      <c r="L230" s="264"/>
      <c r="M230" s="265" t="s">
        <v>19</v>
      </c>
      <c r="N230" s="266" t="s">
        <v>43</v>
      </c>
      <c r="O230" s="85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5" t="s">
        <v>208</v>
      </c>
      <c r="AT230" s="225" t="s">
        <v>370</v>
      </c>
      <c r="AU230" s="225" t="s">
        <v>79</v>
      </c>
      <c r="AY230" s="18" t="s">
        <v>153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8" t="s">
        <v>79</v>
      </c>
      <c r="BK230" s="226">
        <f>ROUND(I230*H230,2)</f>
        <v>0</v>
      </c>
      <c r="BL230" s="18" t="s">
        <v>161</v>
      </c>
      <c r="BM230" s="225" t="s">
        <v>1695</v>
      </c>
    </row>
    <row r="231" s="2" customFormat="1">
      <c r="A231" s="39"/>
      <c r="B231" s="40"/>
      <c r="C231" s="41"/>
      <c r="D231" s="227" t="s">
        <v>163</v>
      </c>
      <c r="E231" s="41"/>
      <c r="F231" s="228" t="s">
        <v>1575</v>
      </c>
      <c r="G231" s="41"/>
      <c r="H231" s="41"/>
      <c r="I231" s="229"/>
      <c r="J231" s="41"/>
      <c r="K231" s="41"/>
      <c r="L231" s="45"/>
      <c r="M231" s="230"/>
      <c r="N231" s="231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163</v>
      </c>
      <c r="AU231" s="18" t="s">
        <v>79</v>
      </c>
    </row>
    <row r="232" s="2" customFormat="1" ht="16.5" customHeight="1">
      <c r="A232" s="39"/>
      <c r="B232" s="40"/>
      <c r="C232" s="257" t="s">
        <v>569</v>
      </c>
      <c r="D232" s="257" t="s">
        <v>370</v>
      </c>
      <c r="E232" s="258" t="s">
        <v>1577</v>
      </c>
      <c r="F232" s="259" t="s">
        <v>1578</v>
      </c>
      <c r="G232" s="260" t="s">
        <v>246</v>
      </c>
      <c r="H232" s="261">
        <v>20</v>
      </c>
      <c r="I232" s="262"/>
      <c r="J232" s="263">
        <f>ROUND(I232*H232,2)</f>
        <v>0</v>
      </c>
      <c r="K232" s="259" t="s">
        <v>257</v>
      </c>
      <c r="L232" s="264"/>
      <c r="M232" s="265" t="s">
        <v>19</v>
      </c>
      <c r="N232" s="266" t="s">
        <v>43</v>
      </c>
      <c r="O232" s="85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5" t="s">
        <v>208</v>
      </c>
      <c r="AT232" s="225" t="s">
        <v>370</v>
      </c>
      <c r="AU232" s="225" t="s">
        <v>79</v>
      </c>
      <c r="AY232" s="18" t="s">
        <v>153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8" t="s">
        <v>79</v>
      </c>
      <c r="BK232" s="226">
        <f>ROUND(I232*H232,2)</f>
        <v>0</v>
      </c>
      <c r="BL232" s="18" t="s">
        <v>161</v>
      </c>
      <c r="BM232" s="225" t="s">
        <v>1696</v>
      </c>
    </row>
    <row r="233" s="2" customFormat="1">
      <c r="A233" s="39"/>
      <c r="B233" s="40"/>
      <c r="C233" s="41"/>
      <c r="D233" s="227" t="s">
        <v>163</v>
      </c>
      <c r="E233" s="41"/>
      <c r="F233" s="228" t="s">
        <v>1578</v>
      </c>
      <c r="G233" s="41"/>
      <c r="H233" s="41"/>
      <c r="I233" s="229"/>
      <c r="J233" s="41"/>
      <c r="K233" s="41"/>
      <c r="L233" s="45"/>
      <c r="M233" s="230"/>
      <c r="N233" s="231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163</v>
      </c>
      <c r="AU233" s="18" t="s">
        <v>79</v>
      </c>
    </row>
    <row r="234" s="2" customFormat="1" ht="16.5" customHeight="1">
      <c r="A234" s="39"/>
      <c r="B234" s="40"/>
      <c r="C234" s="257" t="s">
        <v>575</v>
      </c>
      <c r="D234" s="257" t="s">
        <v>370</v>
      </c>
      <c r="E234" s="258" t="s">
        <v>1580</v>
      </c>
      <c r="F234" s="259" t="s">
        <v>1581</v>
      </c>
      <c r="G234" s="260" t="s">
        <v>246</v>
      </c>
      <c r="H234" s="261">
        <v>90</v>
      </c>
      <c r="I234" s="262"/>
      <c r="J234" s="263">
        <f>ROUND(I234*H234,2)</f>
        <v>0</v>
      </c>
      <c r="K234" s="259" t="s">
        <v>257</v>
      </c>
      <c r="L234" s="264"/>
      <c r="M234" s="265" t="s">
        <v>19</v>
      </c>
      <c r="N234" s="266" t="s">
        <v>43</v>
      </c>
      <c r="O234" s="85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5" t="s">
        <v>208</v>
      </c>
      <c r="AT234" s="225" t="s">
        <v>370</v>
      </c>
      <c r="AU234" s="225" t="s">
        <v>79</v>
      </c>
      <c r="AY234" s="18" t="s">
        <v>153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8" t="s">
        <v>79</v>
      </c>
      <c r="BK234" s="226">
        <f>ROUND(I234*H234,2)</f>
        <v>0</v>
      </c>
      <c r="BL234" s="18" t="s">
        <v>161</v>
      </c>
      <c r="BM234" s="225" t="s">
        <v>1697</v>
      </c>
    </row>
    <row r="235" s="2" customFormat="1">
      <c r="A235" s="39"/>
      <c r="B235" s="40"/>
      <c r="C235" s="41"/>
      <c r="D235" s="227" t="s">
        <v>163</v>
      </c>
      <c r="E235" s="41"/>
      <c r="F235" s="228" t="s">
        <v>1581</v>
      </c>
      <c r="G235" s="41"/>
      <c r="H235" s="41"/>
      <c r="I235" s="229"/>
      <c r="J235" s="41"/>
      <c r="K235" s="41"/>
      <c r="L235" s="45"/>
      <c r="M235" s="268"/>
      <c r="N235" s="269"/>
      <c r="O235" s="270"/>
      <c r="P235" s="270"/>
      <c r="Q235" s="270"/>
      <c r="R235" s="270"/>
      <c r="S235" s="270"/>
      <c r="T235" s="271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163</v>
      </c>
      <c r="AU235" s="18" t="s">
        <v>79</v>
      </c>
    </row>
    <row r="236" s="2" customFormat="1" ht="6.96" customHeight="1">
      <c r="A236" s="39"/>
      <c r="B236" s="60"/>
      <c r="C236" s="61"/>
      <c r="D236" s="61"/>
      <c r="E236" s="61"/>
      <c r="F236" s="61"/>
      <c r="G236" s="61"/>
      <c r="H236" s="61"/>
      <c r="I236" s="61"/>
      <c r="J236" s="61"/>
      <c r="K236" s="61"/>
      <c r="L236" s="45"/>
      <c r="M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</row>
  </sheetData>
  <sheetProtection sheet="1" autoFilter="0" formatColumns="0" formatRows="0" objects="1" scenarios="1" spinCount="100000" saltValue="cQZZYeJTPv8wnalQI1kvP1uhEUB6HIaTvT9GpuJLyvdVSTJ/hjLH29rJ6y9dH2nWr9kJI89dH8NX13JvH6QQpg==" hashValue="qPY/CiybE4DrFQBOycjhtzfhMQQg7aIDbRYeQTTc7RekQ76R8ws5AZQ1R6kOh68Bf5XyVKaXgXYZjq46RPI2LA==" algorithmName="SHA-512" password="CC35"/>
  <autoFilter ref="C98:K23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5:H85"/>
    <mergeCell ref="E89:H89"/>
    <mergeCell ref="E87:H87"/>
    <mergeCell ref="E91:H9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S4MW6232\Administrator</dc:creator>
  <cp:lastModifiedBy>S4MW6232\Administrator</cp:lastModifiedBy>
  <dcterms:created xsi:type="dcterms:W3CDTF">2026-01-29T20:10:21Z</dcterms:created>
  <dcterms:modified xsi:type="dcterms:W3CDTF">2026-01-29T20:10:30Z</dcterms:modified>
</cp:coreProperties>
</file>